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drawings/drawing2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3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drawings/drawing4.xml" ContentType="application/vnd.openxmlformats-officedocument.drawing+xml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5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drawings/drawing6.xml" ContentType="application/vnd.openxmlformats-officedocument.drawing+xml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drawings/drawing7.xml" ContentType="application/vnd.openxmlformats-officedocument.drawing+xml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drawings/drawing8.xml" ContentType="application/vnd.openxmlformats-officedocument.drawing+xml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drawings/drawing9.xml" ContentType="application/vnd.openxmlformats-officedocument.drawing+xml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drawings/drawing10.xml" ContentType="application/vnd.openxmlformats-officedocument.drawing+xml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drawings/drawing11.xml" ContentType="application/vnd.openxmlformats-officedocument.drawing+xml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455" windowWidth="24915" windowHeight="10245" activeTab="6"/>
  </bookViews>
  <sheets>
    <sheet name="3.11-3.17" sheetId="8" r:id="rId1"/>
    <sheet name="3.18-3.24" sheetId="11" r:id="rId2"/>
    <sheet name="3.25-3.31" sheetId="12" r:id="rId3"/>
    <sheet name="4.1-4.7" sheetId="13" r:id="rId4"/>
    <sheet name="4.8-4.14" sheetId="16" r:id="rId5"/>
    <sheet name="4.15-4.21" sheetId="17" r:id="rId6"/>
    <sheet name="4.22-4.28" sheetId="18" r:id="rId7"/>
    <sheet name="4.29-5.5" sheetId="19" r:id="rId8"/>
    <sheet name="Walkthrough" sheetId="14" r:id="rId9"/>
    <sheet name="Walkthrough - backup" sheetId="15" r:id="rId10"/>
    <sheet name="Backup" sheetId="20" r:id="rId11"/>
  </sheets>
  <calcPr calcId="145621"/>
  <fileRecoveryPr repairLoad="1"/>
</workbook>
</file>

<file path=xl/calcChain.xml><?xml version="1.0" encoding="utf-8"?>
<calcChain xmlns="http://schemas.openxmlformats.org/spreadsheetml/2006/main">
  <c r="J55" i="20" l="1"/>
  <c r="K55" i="20" s="1"/>
  <c r="K54" i="20"/>
  <c r="J54" i="20"/>
  <c r="J53" i="20"/>
  <c r="K53" i="20" s="1"/>
  <c r="K52" i="20"/>
  <c r="J52" i="20"/>
  <c r="J51" i="20"/>
  <c r="K51" i="20" s="1"/>
  <c r="K50" i="20"/>
  <c r="J50" i="20"/>
  <c r="J49" i="20"/>
  <c r="K49" i="20" s="1"/>
  <c r="K48" i="20"/>
  <c r="J48" i="20"/>
  <c r="J47" i="20"/>
  <c r="K47" i="20" s="1"/>
  <c r="K46" i="20"/>
  <c r="J46" i="20"/>
  <c r="J45" i="20"/>
  <c r="K45" i="20" s="1"/>
  <c r="K44" i="20"/>
  <c r="J44" i="20"/>
  <c r="J42" i="20"/>
  <c r="K42" i="20" s="1"/>
  <c r="K41" i="20"/>
  <c r="J41" i="20"/>
  <c r="J39" i="20"/>
  <c r="K39" i="20" s="1"/>
  <c r="K38" i="20"/>
  <c r="J38" i="20"/>
  <c r="J37" i="20"/>
  <c r="K37" i="20" s="1"/>
  <c r="K36" i="20"/>
  <c r="J36" i="20"/>
  <c r="J35" i="20"/>
  <c r="K35" i="20" s="1"/>
  <c r="K34" i="20"/>
  <c r="J34" i="20"/>
  <c r="J32" i="20"/>
  <c r="K32" i="20" s="1"/>
  <c r="K31" i="20"/>
  <c r="J31" i="20"/>
  <c r="J30" i="20"/>
  <c r="K30" i="20" s="1"/>
  <c r="K28" i="20"/>
  <c r="J28" i="20"/>
  <c r="J26" i="20"/>
  <c r="K26" i="20" s="1"/>
  <c r="K25" i="20"/>
  <c r="J25" i="20"/>
  <c r="J24" i="20"/>
  <c r="K24" i="20" s="1"/>
  <c r="K22" i="20"/>
  <c r="J22" i="20"/>
  <c r="J21" i="20"/>
  <c r="K21" i="20" s="1"/>
  <c r="K20" i="20"/>
  <c r="J20" i="20"/>
  <c r="J19" i="20"/>
  <c r="K19" i="20" s="1"/>
  <c r="K18" i="20"/>
  <c r="J18" i="20"/>
  <c r="J16" i="20"/>
  <c r="K16" i="20" s="1"/>
  <c r="K14" i="20"/>
  <c r="J14" i="20"/>
  <c r="J12" i="20"/>
  <c r="K12" i="20" s="1"/>
  <c r="K11" i="20"/>
  <c r="J11" i="20"/>
  <c r="J10" i="20"/>
  <c r="K10" i="20" s="1"/>
  <c r="K9" i="20"/>
  <c r="J9" i="20"/>
  <c r="J8" i="20"/>
  <c r="K8" i="20" s="1"/>
  <c r="K7" i="20"/>
  <c r="J7" i="20"/>
  <c r="J6" i="20"/>
  <c r="K6" i="20" s="1"/>
  <c r="K5" i="20"/>
  <c r="J5" i="20"/>
  <c r="J55" i="19"/>
  <c r="K55" i="19" s="1"/>
  <c r="J54" i="19"/>
  <c r="K54" i="19" s="1"/>
  <c r="J53" i="19"/>
  <c r="K53" i="19" s="1"/>
  <c r="J52" i="19"/>
  <c r="K52" i="19" s="1"/>
  <c r="J51" i="19"/>
  <c r="K51" i="19" s="1"/>
  <c r="J50" i="19"/>
  <c r="K50" i="19" s="1"/>
  <c r="J49" i="19"/>
  <c r="K49" i="19" s="1"/>
  <c r="J48" i="19"/>
  <c r="K48" i="19" s="1"/>
  <c r="J47" i="19"/>
  <c r="K47" i="19" s="1"/>
  <c r="J46" i="19"/>
  <c r="K46" i="19" s="1"/>
  <c r="J45" i="19"/>
  <c r="K45" i="19" s="1"/>
  <c r="J44" i="19"/>
  <c r="K44" i="19" s="1"/>
  <c r="J42" i="19"/>
  <c r="K42" i="19" s="1"/>
  <c r="J41" i="19"/>
  <c r="K41" i="19" s="1"/>
  <c r="J39" i="19"/>
  <c r="K39" i="19" s="1"/>
  <c r="J38" i="19"/>
  <c r="K38" i="19" s="1"/>
  <c r="J37" i="19"/>
  <c r="K37" i="19" s="1"/>
  <c r="J36" i="19"/>
  <c r="K36" i="19" s="1"/>
  <c r="J35" i="19"/>
  <c r="K35" i="19" s="1"/>
  <c r="J34" i="19"/>
  <c r="K34" i="19" s="1"/>
  <c r="J32" i="19"/>
  <c r="K32" i="19" s="1"/>
  <c r="J31" i="19"/>
  <c r="K31" i="19" s="1"/>
  <c r="J30" i="19"/>
  <c r="K30" i="19" s="1"/>
  <c r="J28" i="19"/>
  <c r="K28" i="19" s="1"/>
  <c r="J26" i="19"/>
  <c r="K26" i="19" s="1"/>
  <c r="J25" i="19"/>
  <c r="K25" i="19" s="1"/>
  <c r="J24" i="19"/>
  <c r="K24" i="19" s="1"/>
  <c r="J22" i="19"/>
  <c r="K22" i="19" s="1"/>
  <c r="J21" i="19"/>
  <c r="K21" i="19" s="1"/>
  <c r="J20" i="19"/>
  <c r="K20" i="19" s="1"/>
  <c r="J19" i="19"/>
  <c r="K19" i="19" s="1"/>
  <c r="J18" i="19"/>
  <c r="K18" i="19" s="1"/>
  <c r="J16" i="19"/>
  <c r="K16" i="19" s="1"/>
  <c r="J14" i="19"/>
  <c r="K14" i="19" s="1"/>
  <c r="J12" i="19"/>
  <c r="K12" i="19" s="1"/>
  <c r="J11" i="19"/>
  <c r="K11" i="19" s="1"/>
  <c r="J10" i="19"/>
  <c r="K10" i="19" s="1"/>
  <c r="J9" i="19"/>
  <c r="K9" i="19" s="1"/>
  <c r="J8" i="19"/>
  <c r="K8" i="19" s="1"/>
  <c r="J7" i="19"/>
  <c r="K7" i="19" s="1"/>
  <c r="J6" i="19"/>
  <c r="K6" i="19" s="1"/>
  <c r="J5" i="19"/>
  <c r="K5" i="19" s="1"/>
  <c r="J55" i="18"/>
  <c r="K55" i="18" s="1"/>
  <c r="J54" i="18"/>
  <c r="K54" i="18" s="1"/>
  <c r="J53" i="18"/>
  <c r="K53" i="18" s="1"/>
  <c r="J52" i="18"/>
  <c r="K52" i="18" s="1"/>
  <c r="J51" i="18"/>
  <c r="K51" i="18" s="1"/>
  <c r="J50" i="18"/>
  <c r="K50" i="18" s="1"/>
  <c r="J49" i="18"/>
  <c r="K49" i="18" s="1"/>
  <c r="J48" i="18"/>
  <c r="K48" i="18" s="1"/>
  <c r="J47" i="18"/>
  <c r="K47" i="18" s="1"/>
  <c r="J46" i="18"/>
  <c r="K46" i="18" s="1"/>
  <c r="J45" i="18"/>
  <c r="K45" i="18" s="1"/>
  <c r="J44" i="18"/>
  <c r="K44" i="18" s="1"/>
  <c r="J42" i="18"/>
  <c r="K42" i="18" s="1"/>
  <c r="J41" i="18"/>
  <c r="K41" i="18" s="1"/>
  <c r="J39" i="18"/>
  <c r="K39" i="18" s="1"/>
  <c r="J38" i="18"/>
  <c r="K38" i="18" s="1"/>
  <c r="J37" i="18"/>
  <c r="K37" i="18" s="1"/>
  <c r="J36" i="18"/>
  <c r="K36" i="18" s="1"/>
  <c r="J35" i="18"/>
  <c r="K35" i="18" s="1"/>
  <c r="J34" i="18"/>
  <c r="K34" i="18" s="1"/>
  <c r="J32" i="18"/>
  <c r="K32" i="18" s="1"/>
  <c r="J31" i="18"/>
  <c r="K31" i="18" s="1"/>
  <c r="J30" i="18"/>
  <c r="K30" i="18" s="1"/>
  <c r="J28" i="18"/>
  <c r="K28" i="18" s="1"/>
  <c r="J26" i="18"/>
  <c r="K26" i="18" s="1"/>
  <c r="J25" i="18"/>
  <c r="K25" i="18" s="1"/>
  <c r="J24" i="18"/>
  <c r="K24" i="18" s="1"/>
  <c r="J22" i="18"/>
  <c r="K22" i="18" s="1"/>
  <c r="J21" i="18"/>
  <c r="K21" i="18" s="1"/>
  <c r="J20" i="18"/>
  <c r="K20" i="18" s="1"/>
  <c r="J19" i="18"/>
  <c r="K19" i="18" s="1"/>
  <c r="J18" i="18"/>
  <c r="K18" i="18" s="1"/>
  <c r="J16" i="18"/>
  <c r="K16" i="18" s="1"/>
  <c r="J14" i="18"/>
  <c r="K14" i="18" s="1"/>
  <c r="J12" i="18"/>
  <c r="K12" i="18" s="1"/>
  <c r="J11" i="18"/>
  <c r="K11" i="18" s="1"/>
  <c r="J10" i="18"/>
  <c r="K10" i="18" s="1"/>
  <c r="J9" i="18"/>
  <c r="K9" i="18" s="1"/>
  <c r="J8" i="18"/>
  <c r="K8" i="18" s="1"/>
  <c r="J7" i="18"/>
  <c r="K7" i="18" s="1"/>
  <c r="J6" i="18"/>
  <c r="K6" i="18" s="1"/>
  <c r="J5" i="18"/>
  <c r="K5" i="18" s="1"/>
  <c r="J55" i="17"/>
  <c r="K55" i="17" s="1"/>
  <c r="J54" i="17"/>
  <c r="K54" i="17" s="1"/>
  <c r="J53" i="17"/>
  <c r="K53" i="17" s="1"/>
  <c r="J52" i="17"/>
  <c r="K52" i="17" s="1"/>
  <c r="J51" i="17"/>
  <c r="K51" i="17" s="1"/>
  <c r="J50" i="17"/>
  <c r="K50" i="17" s="1"/>
  <c r="J49" i="17"/>
  <c r="K49" i="17" s="1"/>
  <c r="J48" i="17"/>
  <c r="K48" i="17" s="1"/>
  <c r="J47" i="17"/>
  <c r="K47" i="17" s="1"/>
  <c r="J46" i="17"/>
  <c r="K46" i="17" s="1"/>
  <c r="J45" i="17"/>
  <c r="K45" i="17" s="1"/>
  <c r="J44" i="17"/>
  <c r="K44" i="17" s="1"/>
  <c r="J42" i="17"/>
  <c r="K42" i="17" s="1"/>
  <c r="J41" i="17"/>
  <c r="K41" i="17" s="1"/>
  <c r="J39" i="17"/>
  <c r="K39" i="17" s="1"/>
  <c r="J38" i="17"/>
  <c r="K38" i="17" s="1"/>
  <c r="J37" i="17"/>
  <c r="K37" i="17" s="1"/>
  <c r="J36" i="17"/>
  <c r="K36" i="17" s="1"/>
  <c r="J35" i="17"/>
  <c r="K35" i="17" s="1"/>
  <c r="J34" i="17"/>
  <c r="K34" i="17" s="1"/>
  <c r="J32" i="17"/>
  <c r="K32" i="17" s="1"/>
  <c r="J31" i="17"/>
  <c r="K31" i="17" s="1"/>
  <c r="J30" i="17"/>
  <c r="K30" i="17" s="1"/>
  <c r="J28" i="17"/>
  <c r="K28" i="17" s="1"/>
  <c r="J26" i="17"/>
  <c r="K26" i="17" s="1"/>
  <c r="J25" i="17"/>
  <c r="K25" i="17" s="1"/>
  <c r="J24" i="17"/>
  <c r="K24" i="17" s="1"/>
  <c r="J22" i="17"/>
  <c r="K22" i="17" s="1"/>
  <c r="J21" i="17"/>
  <c r="K21" i="17" s="1"/>
  <c r="J20" i="17"/>
  <c r="K20" i="17" s="1"/>
  <c r="J19" i="17"/>
  <c r="K19" i="17" s="1"/>
  <c r="J18" i="17"/>
  <c r="K18" i="17" s="1"/>
  <c r="J16" i="17"/>
  <c r="K16" i="17" s="1"/>
  <c r="J14" i="17"/>
  <c r="K14" i="17" s="1"/>
  <c r="J12" i="17"/>
  <c r="K12" i="17" s="1"/>
  <c r="J11" i="17"/>
  <c r="K11" i="17" s="1"/>
  <c r="J10" i="17"/>
  <c r="K10" i="17" s="1"/>
  <c r="J9" i="17"/>
  <c r="K9" i="17" s="1"/>
  <c r="J8" i="17"/>
  <c r="K8" i="17" s="1"/>
  <c r="J7" i="17"/>
  <c r="K7" i="17" s="1"/>
  <c r="J6" i="17"/>
  <c r="K6" i="17" s="1"/>
  <c r="J5" i="17"/>
  <c r="K5" i="17" s="1"/>
  <c r="J55" i="16" l="1"/>
  <c r="K55" i="16" s="1"/>
  <c r="J54" i="16"/>
  <c r="K54" i="16" s="1"/>
  <c r="J53" i="16"/>
  <c r="K53" i="16" s="1"/>
  <c r="J52" i="16"/>
  <c r="K52" i="16" s="1"/>
  <c r="J51" i="16"/>
  <c r="K51" i="16" s="1"/>
  <c r="J50" i="16"/>
  <c r="K50" i="16" s="1"/>
  <c r="J49" i="16"/>
  <c r="K49" i="16" s="1"/>
  <c r="J48" i="16"/>
  <c r="K48" i="16" s="1"/>
  <c r="J47" i="16"/>
  <c r="K47" i="16" s="1"/>
  <c r="J46" i="16"/>
  <c r="K46" i="16" s="1"/>
  <c r="J45" i="16"/>
  <c r="K45" i="16" s="1"/>
  <c r="J44" i="16"/>
  <c r="K44" i="16" s="1"/>
  <c r="J42" i="16"/>
  <c r="K42" i="16" s="1"/>
  <c r="J41" i="16"/>
  <c r="K41" i="16" s="1"/>
  <c r="J39" i="16"/>
  <c r="K39" i="16" s="1"/>
  <c r="J38" i="16"/>
  <c r="K38" i="16" s="1"/>
  <c r="J37" i="16"/>
  <c r="K37" i="16" s="1"/>
  <c r="J36" i="16"/>
  <c r="K36" i="16" s="1"/>
  <c r="J35" i="16"/>
  <c r="K35" i="16" s="1"/>
  <c r="J34" i="16"/>
  <c r="K34" i="16" s="1"/>
  <c r="J32" i="16"/>
  <c r="K32" i="16" s="1"/>
  <c r="J31" i="16"/>
  <c r="K31" i="16" s="1"/>
  <c r="J30" i="16"/>
  <c r="K30" i="16" s="1"/>
  <c r="J28" i="16"/>
  <c r="K28" i="16" s="1"/>
  <c r="J26" i="16"/>
  <c r="K26" i="16" s="1"/>
  <c r="J25" i="16"/>
  <c r="K25" i="16" s="1"/>
  <c r="J24" i="16"/>
  <c r="K24" i="16" s="1"/>
  <c r="J22" i="16"/>
  <c r="K22" i="16" s="1"/>
  <c r="J21" i="16"/>
  <c r="K21" i="16" s="1"/>
  <c r="J20" i="16"/>
  <c r="K20" i="16" s="1"/>
  <c r="J19" i="16"/>
  <c r="K19" i="16" s="1"/>
  <c r="J18" i="16"/>
  <c r="K18" i="16" s="1"/>
  <c r="J16" i="16"/>
  <c r="K16" i="16" s="1"/>
  <c r="J14" i="16"/>
  <c r="K14" i="16" s="1"/>
  <c r="J12" i="16"/>
  <c r="K12" i="16" s="1"/>
  <c r="J11" i="16"/>
  <c r="K11" i="16" s="1"/>
  <c r="J10" i="16"/>
  <c r="K10" i="16" s="1"/>
  <c r="J9" i="16"/>
  <c r="K9" i="16" s="1"/>
  <c r="J8" i="16"/>
  <c r="K8" i="16" s="1"/>
  <c r="J7" i="16"/>
  <c r="K7" i="16" s="1"/>
  <c r="J6" i="16"/>
  <c r="K6" i="16" s="1"/>
  <c r="J5" i="16"/>
  <c r="K5" i="16" s="1"/>
  <c r="J54" i="12" l="1"/>
  <c r="J55" i="12"/>
  <c r="J53" i="12"/>
  <c r="M55" i="15" l="1"/>
  <c r="J55" i="15"/>
  <c r="K55" i="15" s="1"/>
  <c r="M54" i="15"/>
  <c r="J54" i="15"/>
  <c r="K54" i="15" s="1"/>
  <c r="M53" i="15"/>
  <c r="J53" i="15"/>
  <c r="K53" i="15" s="1"/>
  <c r="M52" i="15"/>
  <c r="J52" i="15"/>
  <c r="K52" i="15" s="1"/>
  <c r="M51" i="15"/>
  <c r="J51" i="15"/>
  <c r="K51" i="15" s="1"/>
  <c r="M50" i="15"/>
  <c r="J50" i="15"/>
  <c r="K50" i="15" s="1"/>
  <c r="M49" i="15"/>
  <c r="J49" i="15"/>
  <c r="K49" i="15" s="1"/>
  <c r="M48" i="15"/>
  <c r="J48" i="15"/>
  <c r="K48" i="15" s="1"/>
  <c r="M47" i="15"/>
  <c r="J47" i="15"/>
  <c r="K47" i="15" s="1"/>
  <c r="M46" i="15"/>
  <c r="J46" i="15"/>
  <c r="K46" i="15" s="1"/>
  <c r="M45" i="15"/>
  <c r="J45" i="15"/>
  <c r="K45" i="15" s="1"/>
  <c r="M44" i="15"/>
  <c r="J44" i="15"/>
  <c r="K44" i="15" s="1"/>
  <c r="M42" i="15"/>
  <c r="J42" i="15"/>
  <c r="K42" i="15" s="1"/>
  <c r="M41" i="15"/>
  <c r="J41" i="15"/>
  <c r="K41" i="15" s="1"/>
  <c r="M39" i="15"/>
  <c r="J39" i="15"/>
  <c r="K39" i="15" s="1"/>
  <c r="M38" i="15"/>
  <c r="K38" i="15"/>
  <c r="J38" i="15"/>
  <c r="M37" i="15"/>
  <c r="J37" i="15"/>
  <c r="K37" i="15" s="1"/>
  <c r="M36" i="15"/>
  <c r="J36" i="15"/>
  <c r="K36" i="15" s="1"/>
  <c r="M35" i="15"/>
  <c r="J35" i="15"/>
  <c r="K35" i="15" s="1"/>
  <c r="M34" i="15"/>
  <c r="J34" i="15"/>
  <c r="K34" i="15" s="1"/>
  <c r="M32" i="15"/>
  <c r="J32" i="15"/>
  <c r="K32" i="15" s="1"/>
  <c r="M31" i="15"/>
  <c r="J31" i="15"/>
  <c r="K31" i="15" s="1"/>
  <c r="M30" i="15"/>
  <c r="J30" i="15"/>
  <c r="K30" i="15" s="1"/>
  <c r="M28" i="15"/>
  <c r="J28" i="15"/>
  <c r="K28" i="15" s="1"/>
  <c r="M26" i="15"/>
  <c r="J26" i="15"/>
  <c r="K26" i="15" s="1"/>
  <c r="M25" i="15"/>
  <c r="J25" i="15"/>
  <c r="K25" i="15" s="1"/>
  <c r="M24" i="15"/>
  <c r="J24" i="15"/>
  <c r="K24" i="15" s="1"/>
  <c r="M22" i="15"/>
  <c r="K22" i="15"/>
  <c r="J22" i="15"/>
  <c r="M21" i="15"/>
  <c r="J21" i="15"/>
  <c r="K21" i="15" s="1"/>
  <c r="M20" i="15"/>
  <c r="J20" i="15"/>
  <c r="K20" i="15" s="1"/>
  <c r="M19" i="15"/>
  <c r="J19" i="15"/>
  <c r="K19" i="15" s="1"/>
  <c r="M18" i="15"/>
  <c r="K18" i="15"/>
  <c r="J18" i="15"/>
  <c r="M16" i="15"/>
  <c r="J16" i="15"/>
  <c r="K16" i="15" s="1"/>
  <c r="M14" i="15"/>
  <c r="J14" i="15"/>
  <c r="K14" i="15" s="1"/>
  <c r="M12" i="15"/>
  <c r="J12" i="15"/>
  <c r="K12" i="15" s="1"/>
  <c r="M11" i="15"/>
  <c r="J11" i="15"/>
  <c r="K11" i="15" s="1"/>
  <c r="M10" i="15"/>
  <c r="J10" i="15"/>
  <c r="K10" i="15" s="1"/>
  <c r="M9" i="15"/>
  <c r="J9" i="15"/>
  <c r="K9" i="15" s="1"/>
  <c r="M8" i="15"/>
  <c r="J8" i="15"/>
  <c r="K8" i="15" s="1"/>
  <c r="M7" i="15"/>
  <c r="J7" i="15"/>
  <c r="K7" i="15" s="1"/>
  <c r="M6" i="15"/>
  <c r="J6" i="15"/>
  <c r="K6" i="15" s="1"/>
  <c r="M5" i="15"/>
  <c r="J5" i="15"/>
  <c r="K5" i="15" s="1"/>
  <c r="M55" i="14"/>
  <c r="M54" i="14"/>
  <c r="M53" i="14"/>
  <c r="M52" i="14"/>
  <c r="M51" i="14"/>
  <c r="M50" i="14"/>
  <c r="M49" i="14"/>
  <c r="M48" i="14"/>
  <c r="M47" i="14"/>
  <c r="M46" i="14"/>
  <c r="M45" i="14"/>
  <c r="M44" i="14"/>
  <c r="M42" i="14"/>
  <c r="M41" i="14"/>
  <c r="M39" i="14"/>
  <c r="M38" i="14"/>
  <c r="M37" i="14"/>
  <c r="M36" i="14"/>
  <c r="M35" i="14"/>
  <c r="M34" i="14"/>
  <c r="M32" i="14"/>
  <c r="M31" i="14"/>
  <c r="M30" i="14"/>
  <c r="M28" i="14"/>
  <c r="M26" i="14"/>
  <c r="M25" i="14"/>
  <c r="M24" i="14"/>
  <c r="M22" i="14"/>
  <c r="M21" i="14"/>
  <c r="M20" i="14"/>
  <c r="M19" i="14"/>
  <c r="M18" i="14"/>
  <c r="M16" i="14"/>
  <c r="M14" i="14"/>
  <c r="M12" i="14"/>
  <c r="M11" i="14"/>
  <c r="M10" i="14"/>
  <c r="M9" i="14"/>
  <c r="M8" i="14"/>
  <c r="M7" i="14"/>
  <c r="M6" i="14"/>
  <c r="M5" i="14"/>
  <c r="J55" i="14"/>
  <c r="K55" i="14" s="1"/>
  <c r="J54" i="14"/>
  <c r="K54" i="14" s="1"/>
  <c r="J53" i="14"/>
  <c r="K53" i="14" s="1"/>
  <c r="J52" i="14"/>
  <c r="K52" i="14" s="1"/>
  <c r="J51" i="14"/>
  <c r="K51" i="14" s="1"/>
  <c r="J50" i="14"/>
  <c r="K50" i="14" s="1"/>
  <c r="J49" i="14"/>
  <c r="K49" i="14" s="1"/>
  <c r="J48" i="14"/>
  <c r="K48" i="14" s="1"/>
  <c r="J47" i="14"/>
  <c r="K47" i="14" s="1"/>
  <c r="J46" i="14"/>
  <c r="K46" i="14" s="1"/>
  <c r="J45" i="14"/>
  <c r="K45" i="14" s="1"/>
  <c r="J44" i="14"/>
  <c r="K44" i="14" s="1"/>
  <c r="J42" i="14"/>
  <c r="K42" i="14" s="1"/>
  <c r="J41" i="14"/>
  <c r="K41" i="14" s="1"/>
  <c r="J39" i="14"/>
  <c r="K39" i="14" s="1"/>
  <c r="J38" i="14"/>
  <c r="K38" i="14" s="1"/>
  <c r="J37" i="14"/>
  <c r="K37" i="14" s="1"/>
  <c r="J36" i="14"/>
  <c r="K36" i="14" s="1"/>
  <c r="J35" i="14"/>
  <c r="K35" i="14" s="1"/>
  <c r="J34" i="14"/>
  <c r="K34" i="14" s="1"/>
  <c r="J32" i="14"/>
  <c r="K32" i="14" s="1"/>
  <c r="J31" i="14"/>
  <c r="K31" i="14" s="1"/>
  <c r="J30" i="14"/>
  <c r="K30" i="14" s="1"/>
  <c r="J28" i="14"/>
  <c r="K28" i="14" s="1"/>
  <c r="J26" i="14"/>
  <c r="K26" i="14" s="1"/>
  <c r="J25" i="14"/>
  <c r="K25" i="14" s="1"/>
  <c r="K24" i="14"/>
  <c r="J24" i="14"/>
  <c r="J22" i="14"/>
  <c r="K22" i="14" s="1"/>
  <c r="J21" i="14"/>
  <c r="K21" i="14" s="1"/>
  <c r="J20" i="14"/>
  <c r="K20" i="14" s="1"/>
  <c r="J19" i="14"/>
  <c r="K19" i="14" s="1"/>
  <c r="J18" i="14"/>
  <c r="K18" i="14" s="1"/>
  <c r="J16" i="14"/>
  <c r="K16" i="14" s="1"/>
  <c r="J14" i="14"/>
  <c r="K14" i="14" s="1"/>
  <c r="J12" i="14"/>
  <c r="K12" i="14" s="1"/>
  <c r="J11" i="14"/>
  <c r="K11" i="14" s="1"/>
  <c r="J10" i="14"/>
  <c r="K10" i="14" s="1"/>
  <c r="J9" i="14"/>
  <c r="K9" i="14" s="1"/>
  <c r="J8" i="14"/>
  <c r="K8" i="14" s="1"/>
  <c r="J7" i="14"/>
  <c r="K7" i="14" s="1"/>
  <c r="J6" i="14"/>
  <c r="K6" i="14" s="1"/>
  <c r="J5" i="14"/>
  <c r="K5" i="14" s="1"/>
  <c r="J55" i="13" l="1"/>
  <c r="K55" i="13" s="1"/>
  <c r="J54" i="13"/>
  <c r="K54" i="13" s="1"/>
  <c r="J53" i="13"/>
  <c r="K53" i="13" s="1"/>
  <c r="J52" i="13"/>
  <c r="K52" i="13" s="1"/>
  <c r="J51" i="13"/>
  <c r="K51" i="13" s="1"/>
  <c r="J50" i="13"/>
  <c r="K50" i="13" s="1"/>
  <c r="J49" i="13"/>
  <c r="K49" i="13" s="1"/>
  <c r="J48" i="13"/>
  <c r="K48" i="13" s="1"/>
  <c r="J47" i="13"/>
  <c r="K47" i="13" s="1"/>
  <c r="J46" i="13"/>
  <c r="K46" i="13" s="1"/>
  <c r="J45" i="13"/>
  <c r="K45" i="13" s="1"/>
  <c r="J44" i="13"/>
  <c r="K44" i="13" s="1"/>
  <c r="J42" i="13"/>
  <c r="K42" i="13" s="1"/>
  <c r="J41" i="13"/>
  <c r="K41" i="13" s="1"/>
  <c r="J39" i="13"/>
  <c r="K39" i="13" s="1"/>
  <c r="J38" i="13"/>
  <c r="K38" i="13" s="1"/>
  <c r="J37" i="13"/>
  <c r="K37" i="13" s="1"/>
  <c r="J36" i="13"/>
  <c r="K36" i="13" s="1"/>
  <c r="J35" i="13"/>
  <c r="K35" i="13" s="1"/>
  <c r="J34" i="13"/>
  <c r="K34" i="13" s="1"/>
  <c r="J32" i="13"/>
  <c r="K32" i="13" s="1"/>
  <c r="J31" i="13"/>
  <c r="K31" i="13" s="1"/>
  <c r="J30" i="13"/>
  <c r="K30" i="13" s="1"/>
  <c r="J28" i="13"/>
  <c r="K28" i="13" s="1"/>
  <c r="J26" i="13"/>
  <c r="K26" i="13" s="1"/>
  <c r="J25" i="13"/>
  <c r="K25" i="13" s="1"/>
  <c r="J24" i="13"/>
  <c r="K24" i="13" s="1"/>
  <c r="J22" i="13"/>
  <c r="K22" i="13" s="1"/>
  <c r="J21" i="13"/>
  <c r="K21" i="13" s="1"/>
  <c r="J20" i="13"/>
  <c r="K20" i="13" s="1"/>
  <c r="J19" i="13"/>
  <c r="K19" i="13" s="1"/>
  <c r="J18" i="13"/>
  <c r="K18" i="13" s="1"/>
  <c r="J16" i="13"/>
  <c r="K16" i="13" s="1"/>
  <c r="J14" i="13"/>
  <c r="K14" i="13" s="1"/>
  <c r="J12" i="13"/>
  <c r="K12" i="13" s="1"/>
  <c r="J11" i="13"/>
  <c r="K11" i="13" s="1"/>
  <c r="J10" i="13"/>
  <c r="K10" i="13" s="1"/>
  <c r="J9" i="13"/>
  <c r="K9" i="13" s="1"/>
  <c r="J8" i="13"/>
  <c r="K8" i="13" s="1"/>
  <c r="J7" i="13"/>
  <c r="K7" i="13" s="1"/>
  <c r="J6" i="13"/>
  <c r="K6" i="13" s="1"/>
  <c r="J5" i="13"/>
  <c r="K5" i="13" s="1"/>
  <c r="K55" i="12"/>
  <c r="K54" i="12"/>
  <c r="K53" i="12"/>
  <c r="J52" i="12"/>
  <c r="K52" i="12" s="1"/>
  <c r="J51" i="12"/>
  <c r="K51" i="12" s="1"/>
  <c r="J50" i="12"/>
  <c r="K50" i="12" s="1"/>
  <c r="J49" i="12"/>
  <c r="K49" i="12" s="1"/>
  <c r="J48" i="12"/>
  <c r="K48" i="12" s="1"/>
  <c r="J47" i="12"/>
  <c r="K47" i="12" s="1"/>
  <c r="J46" i="12"/>
  <c r="K46" i="12" s="1"/>
  <c r="J45" i="12"/>
  <c r="K45" i="12" s="1"/>
  <c r="J44" i="12"/>
  <c r="K44" i="12" s="1"/>
  <c r="J42" i="12"/>
  <c r="K42" i="12" s="1"/>
  <c r="J41" i="12"/>
  <c r="K41" i="12" s="1"/>
  <c r="J39" i="12"/>
  <c r="K39" i="12" s="1"/>
  <c r="J38" i="12"/>
  <c r="K38" i="12" s="1"/>
  <c r="J37" i="12"/>
  <c r="K37" i="12" s="1"/>
  <c r="J36" i="12"/>
  <c r="K36" i="12" s="1"/>
  <c r="J35" i="12"/>
  <c r="K35" i="12" s="1"/>
  <c r="J34" i="12"/>
  <c r="K34" i="12" s="1"/>
  <c r="J32" i="12"/>
  <c r="K32" i="12" s="1"/>
  <c r="J31" i="12"/>
  <c r="K31" i="12" s="1"/>
  <c r="J30" i="12"/>
  <c r="K30" i="12" s="1"/>
  <c r="J28" i="12"/>
  <c r="K28" i="12" s="1"/>
  <c r="J26" i="12"/>
  <c r="K26" i="12" s="1"/>
  <c r="J25" i="12"/>
  <c r="K25" i="12" s="1"/>
  <c r="J24" i="12"/>
  <c r="K24" i="12" s="1"/>
  <c r="J22" i="12"/>
  <c r="K22" i="12" s="1"/>
  <c r="J21" i="12"/>
  <c r="K21" i="12" s="1"/>
  <c r="J20" i="12"/>
  <c r="K20" i="12" s="1"/>
  <c r="J19" i="12"/>
  <c r="K19" i="12" s="1"/>
  <c r="J18" i="12"/>
  <c r="K18" i="12" s="1"/>
  <c r="J16" i="12"/>
  <c r="K16" i="12" s="1"/>
  <c r="J14" i="12"/>
  <c r="K14" i="12" s="1"/>
  <c r="J12" i="12"/>
  <c r="K12" i="12" s="1"/>
  <c r="J11" i="12"/>
  <c r="K11" i="12" s="1"/>
  <c r="J10" i="12"/>
  <c r="K10" i="12" s="1"/>
  <c r="J9" i="12"/>
  <c r="K9" i="12" s="1"/>
  <c r="J8" i="12"/>
  <c r="K8" i="12" s="1"/>
  <c r="J7" i="12"/>
  <c r="K7" i="12" s="1"/>
  <c r="J6" i="12"/>
  <c r="K6" i="12" s="1"/>
  <c r="J5" i="12"/>
  <c r="K5" i="12" s="1"/>
  <c r="J55" i="11"/>
  <c r="K55" i="11" s="1"/>
  <c r="J54" i="11"/>
  <c r="K54" i="11" s="1"/>
  <c r="J53" i="11"/>
  <c r="K53" i="11" s="1"/>
  <c r="J52" i="11"/>
  <c r="K52" i="11" s="1"/>
  <c r="J51" i="11"/>
  <c r="K51" i="11" s="1"/>
  <c r="J50" i="11"/>
  <c r="K50" i="11" s="1"/>
  <c r="K49" i="11"/>
  <c r="J48" i="11"/>
  <c r="K48" i="11" s="1"/>
  <c r="J47" i="11"/>
  <c r="K47" i="11" s="1"/>
  <c r="J46" i="11"/>
  <c r="K46" i="11" s="1"/>
  <c r="J45" i="11"/>
  <c r="K45" i="11" s="1"/>
  <c r="J44" i="11"/>
  <c r="K44" i="11" s="1"/>
  <c r="J42" i="11"/>
  <c r="K42" i="11" s="1"/>
  <c r="J41" i="11"/>
  <c r="K41" i="11" s="1"/>
  <c r="J39" i="11"/>
  <c r="K39" i="11" s="1"/>
  <c r="J38" i="11"/>
  <c r="K38" i="11" s="1"/>
  <c r="J37" i="11"/>
  <c r="K37" i="11" s="1"/>
  <c r="J36" i="11"/>
  <c r="K36" i="11" s="1"/>
  <c r="J35" i="11"/>
  <c r="K35" i="11" s="1"/>
  <c r="J34" i="11"/>
  <c r="K34" i="11" s="1"/>
  <c r="J32" i="11"/>
  <c r="K32" i="11" s="1"/>
  <c r="J31" i="11"/>
  <c r="K31" i="11" s="1"/>
  <c r="J30" i="11"/>
  <c r="K30" i="11" s="1"/>
  <c r="J28" i="11"/>
  <c r="K28" i="11" s="1"/>
  <c r="J26" i="11"/>
  <c r="K26" i="11" s="1"/>
  <c r="J25" i="11"/>
  <c r="K25" i="11" s="1"/>
  <c r="J24" i="11"/>
  <c r="K24" i="11" s="1"/>
  <c r="J22" i="11"/>
  <c r="K22" i="11" s="1"/>
  <c r="J21" i="11"/>
  <c r="K21" i="11" s="1"/>
  <c r="J20" i="11"/>
  <c r="K20" i="11" s="1"/>
  <c r="J19" i="11"/>
  <c r="K19" i="11" s="1"/>
  <c r="J18" i="11"/>
  <c r="K18" i="11" s="1"/>
  <c r="J16" i="11"/>
  <c r="K16" i="11" s="1"/>
  <c r="J14" i="11"/>
  <c r="K14" i="11" s="1"/>
  <c r="J12" i="11"/>
  <c r="K12" i="11" s="1"/>
  <c r="J11" i="11"/>
  <c r="K11" i="11" s="1"/>
  <c r="J10" i="11"/>
  <c r="K10" i="11" s="1"/>
  <c r="J9" i="11"/>
  <c r="K9" i="11" s="1"/>
  <c r="J8" i="11"/>
  <c r="K8" i="11" s="1"/>
  <c r="J7" i="11"/>
  <c r="K7" i="11" s="1"/>
  <c r="J6" i="11"/>
  <c r="K6" i="11" s="1"/>
  <c r="J5" i="11"/>
  <c r="K5" i="11" s="1"/>
  <c r="J55" i="8" l="1"/>
  <c r="K55" i="8" s="1"/>
  <c r="J54" i="8"/>
  <c r="K54" i="8" s="1"/>
  <c r="J53" i="8"/>
  <c r="K53" i="8" s="1"/>
  <c r="J52" i="8"/>
  <c r="K52" i="8" s="1"/>
  <c r="J51" i="8"/>
  <c r="K51" i="8" s="1"/>
  <c r="J50" i="8"/>
  <c r="K50" i="8" s="1"/>
  <c r="J49" i="8"/>
  <c r="K49" i="8" s="1"/>
  <c r="J48" i="8"/>
  <c r="K48" i="8" s="1"/>
  <c r="J47" i="8"/>
  <c r="K47" i="8" s="1"/>
  <c r="J46" i="8"/>
  <c r="K46" i="8" s="1"/>
  <c r="J45" i="8"/>
  <c r="K45" i="8" s="1"/>
  <c r="J44" i="8"/>
  <c r="K44" i="8" s="1"/>
  <c r="J42" i="8"/>
  <c r="K42" i="8" s="1"/>
  <c r="J41" i="8"/>
  <c r="K41" i="8" s="1"/>
  <c r="J39" i="8"/>
  <c r="K39" i="8" s="1"/>
  <c r="J38" i="8"/>
  <c r="K38" i="8" s="1"/>
  <c r="J37" i="8"/>
  <c r="K37" i="8" s="1"/>
  <c r="J36" i="8"/>
  <c r="K36" i="8" s="1"/>
  <c r="J35" i="8"/>
  <c r="K35" i="8" s="1"/>
  <c r="J34" i="8"/>
  <c r="K34" i="8" s="1"/>
  <c r="J32" i="8"/>
  <c r="K32" i="8" s="1"/>
  <c r="J31" i="8"/>
  <c r="K31" i="8" s="1"/>
  <c r="J30" i="8"/>
  <c r="K30" i="8" s="1"/>
  <c r="J28" i="8"/>
  <c r="K28" i="8" s="1"/>
  <c r="J26" i="8"/>
  <c r="K26" i="8" s="1"/>
  <c r="J25" i="8"/>
  <c r="K25" i="8" s="1"/>
  <c r="J24" i="8"/>
  <c r="K24" i="8" s="1"/>
  <c r="J22" i="8"/>
  <c r="K22" i="8" s="1"/>
  <c r="J21" i="8"/>
  <c r="K21" i="8" s="1"/>
  <c r="J20" i="8"/>
  <c r="K20" i="8" s="1"/>
  <c r="J19" i="8"/>
  <c r="K19" i="8" s="1"/>
  <c r="J18" i="8"/>
  <c r="K18" i="8" s="1"/>
  <c r="J16" i="8"/>
  <c r="K16" i="8" s="1"/>
  <c r="J14" i="8"/>
  <c r="K14" i="8" s="1"/>
  <c r="J12" i="8"/>
  <c r="K12" i="8" s="1"/>
  <c r="J11" i="8"/>
  <c r="K11" i="8" s="1"/>
  <c r="J10" i="8"/>
  <c r="K10" i="8" s="1"/>
  <c r="J9" i="8"/>
  <c r="K9" i="8" s="1"/>
  <c r="J8" i="8"/>
  <c r="K8" i="8" s="1"/>
  <c r="J7" i="8"/>
  <c r="K7" i="8" s="1"/>
  <c r="J6" i="8"/>
  <c r="K6" i="8" s="1"/>
  <c r="J5" i="8"/>
  <c r="K5" i="8" s="1"/>
</calcChain>
</file>

<file path=xl/sharedStrings.xml><?xml version="1.0" encoding="utf-8"?>
<sst xmlns="http://schemas.openxmlformats.org/spreadsheetml/2006/main" count="725" uniqueCount="77">
  <si>
    <t>081:FP APPAREL DIVISION (NA)</t>
  </si>
  <si>
    <t>8111:FP WOVEN BLOUSES (NA)</t>
  </si>
  <si>
    <t>8112:FP KNIT TOPS (NA)</t>
  </si>
  <si>
    <t>8113:FP W. HEAVY KNITS (NA)</t>
  </si>
  <si>
    <t>8114:FP SWEATERS (NA)</t>
  </si>
  <si>
    <t>8115:FP BLAZERS &amp; JACKETS (NA)</t>
  </si>
  <si>
    <t>8120:FP SKIRTS (NA)</t>
  </si>
  <si>
    <t>8122:FP JEANS (NA)</t>
  </si>
  <si>
    <t>8123:FP PANTS (NA)</t>
  </si>
  <si>
    <t>8125:FP SHORTS (NA)</t>
  </si>
  <si>
    <t>8130:FP W DRESSES (NA)</t>
  </si>
  <si>
    <t>8131:FP W PARTY DRESSES (NA)</t>
  </si>
  <si>
    <t>8133:FP OUTERWEAR (NA)</t>
  </si>
  <si>
    <t>8142:FP BEACH (NA)</t>
  </si>
  <si>
    <t>8144:FP ENDLESS SUMMER (NA)</t>
  </si>
  <si>
    <t>082:FP INTIMATE APPAREL (NA)</t>
  </si>
  <si>
    <t>8141:FP BODY (NA)</t>
  </si>
  <si>
    <t>8147:FP SLIPS (NA)</t>
  </si>
  <si>
    <t>8148:FP CAMI/LAYERING* (NA)</t>
  </si>
  <si>
    <t>8149:FP UNDERWIRE BRAS (NA)</t>
  </si>
  <si>
    <t>8165:FP BRAS (NA)</t>
  </si>
  <si>
    <t>8166:FP UNDIES (NA)</t>
  </si>
  <si>
    <t>083:FREE P. WOMEN'S ACCESS. (NA)</t>
  </si>
  <si>
    <t>8143:FP SOCKS/TIGHTS/HOISERY (NA)</t>
  </si>
  <si>
    <t>8150:FP JEWELRY (NA)</t>
  </si>
  <si>
    <t>8151:FP HANDBAGS, WALLETS (NA)</t>
  </si>
  <si>
    <t>8152:FP HATS (NA)</t>
  </si>
  <si>
    <t>8154:FP TECH ACCESSORIES (NA)</t>
  </si>
  <si>
    <t>8155:FP BELTS (NA)</t>
  </si>
  <si>
    <t>8156:FP HAIR ACCESSORIES (NA)</t>
  </si>
  <si>
    <t>8157:FP FP SCARVES (NA)</t>
  </si>
  <si>
    <t>8158:FP SUNGLASSES (NA)</t>
  </si>
  <si>
    <t>8159:FP MISC ACCESSORIES (NA)</t>
  </si>
  <si>
    <t>8311:FP TREND SHOES (NA)</t>
  </si>
  <si>
    <t>8312:FP BOOTS (NA)</t>
  </si>
  <si>
    <t>8313:FP ATHLETIC (NA)</t>
  </si>
  <si>
    <t>8314:FP SANDALS (NA)</t>
  </si>
  <si>
    <t>Classes by sales volume tracker</t>
  </si>
  <si>
    <t>LY apparel total for week:</t>
  </si>
  <si>
    <t>LY intimates total for week:</t>
  </si>
  <si>
    <t>LY accessories total for week:</t>
  </si>
  <si>
    <t>LY all classes total:</t>
  </si>
  <si>
    <t>LY Beauty total for week:</t>
  </si>
  <si>
    <t>8141:FP BEAUTY (NA)</t>
  </si>
  <si>
    <t>8141:FP MISC. (NA)</t>
  </si>
  <si>
    <t>March</t>
  </si>
  <si>
    <t>Sales by week LY (week ending)</t>
  </si>
  <si>
    <t>WTD NUMBERS FROM  TY / LY WTD</t>
  </si>
  <si>
    <t>$ left to LY</t>
  </si>
  <si>
    <t>⇽ Total Apparel LY Sales</t>
  </si>
  <si>
    <r>
      <t xml:space="preserve"> </t>
    </r>
    <r>
      <rPr>
        <b/>
        <sz val="14"/>
        <color theme="1"/>
        <rFont val="Tahoma"/>
        <family val="2"/>
      </rPr>
      <t xml:space="preserve">⇽ </t>
    </r>
    <r>
      <rPr>
        <b/>
        <sz val="11"/>
        <color theme="1"/>
        <rFont val="Tahoma"/>
        <family val="2"/>
      </rPr>
      <t xml:space="preserve">Total LY Sales </t>
    </r>
  </si>
  <si>
    <t>⇽ Total Intimates LY Sales</t>
  </si>
  <si>
    <t>⇽ Total Access. LY Sales</t>
  </si>
  <si>
    <t>⇽ Individual class LY Sales</t>
  </si>
  <si>
    <t>⇽ Total Beauty LY Sales</t>
  </si>
  <si>
    <r>
      <t xml:space="preserve">⬇ </t>
    </r>
    <r>
      <rPr>
        <sz val="14"/>
        <color theme="1"/>
        <rFont val="Tahoma"/>
        <family val="2"/>
      </rPr>
      <t xml:space="preserve">Notes </t>
    </r>
    <r>
      <rPr>
        <sz val="11"/>
        <color theme="1"/>
        <rFont val="Tahoma"/>
        <family val="2"/>
      </rPr>
      <t>⬇</t>
    </r>
  </si>
  <si>
    <t>Aprox. units</t>
  </si>
  <si>
    <t>Week ending in 3.17.18</t>
  </si>
  <si>
    <t>Week ending in 3.24.18</t>
  </si>
  <si>
    <t>Week ending in 4.7.18</t>
  </si>
  <si>
    <t>⇽ Total Movement LY Sales</t>
  </si>
  <si>
    <t>LY Movement total for week:</t>
  </si>
  <si>
    <t>Week ending in 3.31.18</t>
  </si>
  <si>
    <t>Week ending in 4.14.18</t>
  </si>
  <si>
    <t xml:space="preserve">Season to date </t>
  </si>
  <si>
    <t>STD 2019</t>
  </si>
  <si>
    <t>%</t>
  </si>
  <si>
    <t>STD LY SALES</t>
  </si>
  <si>
    <t>STD TY SALES</t>
  </si>
  <si>
    <t>$ left to STD LY</t>
  </si>
  <si>
    <t xml:space="preserve">STD TY/LY CLASS TRACKER </t>
  </si>
  <si>
    <t>April</t>
  </si>
  <si>
    <t>Week ending in 4.21.18</t>
  </si>
  <si>
    <t>Week ending in 4.28.18</t>
  </si>
  <si>
    <t>Week ending in 5.5.18</t>
  </si>
  <si>
    <t>Week ending in 5.12.18</t>
  </si>
  <si>
    <t>Week ending in 5.19.18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</si>
</sst>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8" formatCode="&quot;$&quot;#,##0.00_);[Red]\(&quot;$&quot;#,##0.00\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9"/>
      <color theme="1"/>
      <name val="Tahoma"/>
      <family val="2"/>
    </font>
    <font>
      <b/>
      <sz val="20"/>
      <color theme="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b/>
      <sz val="8"/>
      <color theme="1"/>
      <name val="Calibri Light"/>
      <family val="2"/>
    </font>
    <font>
      <b/>
      <sz val="10"/>
      <name val="Calibri Light"/>
      <family val="2"/>
    </font>
    <font>
      <b/>
      <sz val="11"/>
      <name val="Calibri Light"/>
      <family val="2"/>
    </font>
    <font>
      <b/>
      <sz val="14"/>
      <color theme="1"/>
      <name val="Calibri Light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b/>
      <sz val="10"/>
      <color theme="1"/>
      <name val="Calibri Light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0" fillId="0" borderId="0" xfId="0" applyBorder="1"/>
    <xf numFmtId="0" fontId="0" fillId="3" borderId="0" xfId="0" applyFill="1"/>
    <xf numFmtId="0" fontId="1" fillId="4" borderId="0" xfId="0" applyFont="1" applyFill="1" applyBorder="1" applyAlignment="1">
      <alignment horizontal="center" vertical="center" wrapText="1"/>
    </xf>
    <xf numFmtId="0" fontId="0" fillId="4" borderId="0" xfId="0" applyFill="1"/>
    <xf numFmtId="0" fontId="1" fillId="4" borderId="0" xfId="0" applyFont="1" applyFill="1" applyBorder="1" applyAlignment="1">
      <alignment vertical="top" wrapText="1"/>
    </xf>
    <xf numFmtId="0" fontId="5" fillId="0" borderId="0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6" fontId="5" fillId="5" borderId="28" xfId="0" applyNumberFormat="1" applyFont="1" applyFill="1" applyBorder="1" applyAlignment="1">
      <alignment horizontal="center" vertical="center" wrapText="1"/>
    </xf>
    <xf numFmtId="6" fontId="5" fillId="5" borderId="12" xfId="0" applyNumberFormat="1" applyFont="1" applyFill="1" applyBorder="1" applyAlignment="1">
      <alignment horizontal="center" vertical="center" wrapText="1"/>
    </xf>
    <xf numFmtId="6" fontId="5" fillId="5" borderId="10" xfId="0" applyNumberFormat="1" applyFont="1" applyFill="1" applyBorder="1" applyAlignment="1">
      <alignment horizontal="center" vertical="center" wrapText="1"/>
    </xf>
    <xf numFmtId="6" fontId="5" fillId="10" borderId="9" xfId="0" applyNumberFormat="1" applyFont="1" applyFill="1" applyBorder="1" applyAlignment="1">
      <alignment horizontal="center" vertical="center" wrapText="1"/>
    </xf>
    <xf numFmtId="6" fontId="5" fillId="10" borderId="20" xfId="0" applyNumberFormat="1" applyFont="1" applyFill="1" applyBorder="1" applyAlignment="1">
      <alignment horizontal="center" vertical="center" wrapText="1"/>
    </xf>
    <xf numFmtId="6" fontId="5" fillId="10" borderId="21" xfId="0" applyNumberFormat="1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6" fontId="5" fillId="10" borderId="1" xfId="0" applyNumberFormat="1" applyFont="1" applyFill="1" applyBorder="1" applyAlignment="1">
      <alignment horizontal="center" vertical="center" wrapText="1"/>
    </xf>
    <xf numFmtId="6" fontId="5" fillId="10" borderId="11" xfId="0" applyNumberFormat="1" applyFont="1" applyFill="1" applyBorder="1" applyAlignment="1">
      <alignment horizontal="center" vertical="center" wrapText="1"/>
    </xf>
    <xf numFmtId="6" fontId="5" fillId="10" borderId="2" xfId="0" applyNumberFormat="1" applyFont="1" applyFill="1" applyBorder="1" applyAlignment="1">
      <alignment horizontal="center" vertical="center" wrapText="1"/>
    </xf>
    <xf numFmtId="6" fontId="5" fillId="10" borderId="13" xfId="0" applyNumberFormat="1" applyFont="1" applyFill="1" applyBorder="1" applyAlignment="1">
      <alignment horizontal="center" vertical="center" wrapText="1"/>
    </xf>
    <xf numFmtId="6" fontId="5" fillId="10" borderId="3" xfId="0" applyNumberFormat="1" applyFont="1" applyFill="1" applyBorder="1" applyAlignment="1">
      <alignment horizontal="center" vertical="center" wrapText="1"/>
    </xf>
    <xf numFmtId="6" fontId="5" fillId="10" borderId="14" xfId="0" applyNumberFormat="1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4" fillId="0" borderId="7" xfId="0" applyNumberFormat="1" applyFont="1" applyBorder="1" applyAlignment="1">
      <alignment vertical="center"/>
    </xf>
    <xf numFmtId="0" fontId="4" fillId="0" borderId="0" xfId="0" applyNumberFormat="1" applyFont="1" applyBorder="1" applyAlignment="1">
      <alignment vertical="center"/>
    </xf>
    <xf numFmtId="6" fontId="5" fillId="2" borderId="26" xfId="0" applyNumberFormat="1" applyFont="1" applyFill="1" applyBorder="1" applyAlignment="1">
      <alignment horizontal="center" vertical="center" wrapText="1"/>
    </xf>
    <xf numFmtId="6" fontId="5" fillId="9" borderId="28" xfId="0" applyNumberFormat="1" applyFont="1" applyFill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0" fillId="4" borderId="0" xfId="0" applyFont="1" applyFill="1"/>
    <xf numFmtId="0" fontId="6" fillId="4" borderId="26" xfId="0" applyNumberFormat="1" applyFont="1" applyFill="1" applyBorder="1" applyAlignment="1">
      <alignment horizontal="center" vertical="center"/>
    </xf>
    <xf numFmtId="2" fontId="5" fillId="12" borderId="22" xfId="0" applyNumberFormat="1" applyFont="1" applyFill="1" applyBorder="1" applyAlignment="1">
      <alignment horizontal="center" vertical="center"/>
    </xf>
    <xf numFmtId="6" fontId="5" fillId="9" borderId="10" xfId="0" applyNumberFormat="1" applyFont="1" applyFill="1" applyBorder="1" applyAlignment="1">
      <alignment horizontal="center" vertical="center" wrapText="1"/>
    </xf>
    <xf numFmtId="2" fontId="5" fillId="12" borderId="23" xfId="0" applyNumberFormat="1" applyFont="1" applyFill="1" applyBorder="1" applyAlignment="1">
      <alignment horizontal="center" vertical="center"/>
    </xf>
    <xf numFmtId="6" fontId="5" fillId="2" borderId="41" xfId="0" applyNumberFormat="1" applyFont="1" applyFill="1" applyBorder="1" applyAlignment="1">
      <alignment horizontal="center" vertical="center" wrapText="1"/>
    </xf>
    <xf numFmtId="6" fontId="5" fillId="5" borderId="32" xfId="0" applyNumberFormat="1" applyFont="1" applyFill="1" applyBorder="1" applyAlignment="1">
      <alignment horizontal="center" vertical="center" wrapText="1"/>
    </xf>
    <xf numFmtId="6" fontId="5" fillId="8" borderId="32" xfId="0" applyNumberFormat="1" applyFont="1" applyFill="1" applyBorder="1" applyAlignment="1">
      <alignment horizontal="center" vertical="center" wrapText="1"/>
    </xf>
    <xf numFmtId="2" fontId="5" fillId="13" borderId="26" xfId="0" applyNumberFormat="1" applyFont="1" applyFill="1" applyBorder="1" applyAlignment="1">
      <alignment horizontal="center" vertical="center"/>
    </xf>
    <xf numFmtId="6" fontId="5" fillId="9" borderId="12" xfId="0" applyNumberFormat="1" applyFont="1" applyFill="1" applyBorder="1" applyAlignment="1">
      <alignment horizontal="center" vertical="center" wrapText="1"/>
    </xf>
    <xf numFmtId="2" fontId="5" fillId="12" borderId="24" xfId="0" applyNumberFormat="1" applyFont="1" applyFill="1" applyBorder="1" applyAlignment="1">
      <alignment horizontal="center" vertical="center"/>
    </xf>
    <xf numFmtId="6" fontId="5" fillId="5" borderId="15" xfId="0" applyNumberFormat="1" applyFont="1" applyFill="1" applyBorder="1" applyAlignment="1">
      <alignment horizontal="center" vertical="center" wrapText="1"/>
    </xf>
    <xf numFmtId="6" fontId="5" fillId="10" borderId="34" xfId="0" applyNumberFormat="1" applyFont="1" applyFill="1" applyBorder="1" applyAlignment="1">
      <alignment horizontal="center" vertical="center" wrapText="1"/>
    </xf>
    <xf numFmtId="6" fontId="5" fillId="9" borderId="15" xfId="0" applyNumberFormat="1" applyFont="1" applyFill="1" applyBorder="1" applyAlignment="1">
      <alignment horizontal="center" vertical="center" wrapText="1"/>
    </xf>
    <xf numFmtId="2" fontId="5" fillId="12" borderId="36" xfId="0" applyNumberFormat="1" applyFont="1" applyFill="1" applyBorder="1" applyAlignment="1">
      <alignment horizontal="center" vertical="center"/>
    </xf>
    <xf numFmtId="6" fontId="5" fillId="10" borderId="42" xfId="0" applyNumberFormat="1" applyFont="1" applyFill="1" applyBorder="1" applyAlignment="1">
      <alignment horizontal="center" vertical="center" wrapText="1"/>
    </xf>
    <xf numFmtId="6" fontId="5" fillId="5" borderId="16" xfId="0" applyNumberFormat="1" applyFont="1" applyFill="1" applyBorder="1" applyAlignment="1">
      <alignment horizontal="center" vertical="center" wrapText="1"/>
    </xf>
    <xf numFmtId="6" fontId="5" fillId="9" borderId="16" xfId="0" applyNumberFormat="1" applyFont="1" applyFill="1" applyBorder="1" applyAlignment="1">
      <alignment horizontal="center" vertical="center" wrapText="1"/>
    </xf>
    <xf numFmtId="2" fontId="5" fillId="12" borderId="40" xfId="0" applyNumberFormat="1" applyFont="1" applyFill="1" applyBorder="1" applyAlignment="1">
      <alignment horizontal="center" vertical="center"/>
    </xf>
    <xf numFmtId="6" fontId="5" fillId="3" borderId="41" xfId="0" applyNumberFormat="1" applyFont="1" applyFill="1" applyBorder="1" applyAlignment="1">
      <alignment horizontal="center" vertical="center" wrapText="1"/>
    </xf>
    <xf numFmtId="6" fontId="5" fillId="6" borderId="32" xfId="0" applyNumberFormat="1" applyFont="1" applyFill="1" applyBorder="1" applyAlignment="1">
      <alignment horizontal="center" vertical="center" wrapText="1"/>
    </xf>
    <xf numFmtId="6" fontId="5" fillId="11" borderId="32" xfId="0" applyNumberFormat="1" applyFont="1" applyFill="1" applyBorder="1" applyAlignment="1">
      <alignment horizontal="center" vertical="center" wrapText="1"/>
    </xf>
    <xf numFmtId="2" fontId="6" fillId="14" borderId="26" xfId="0" applyNumberFormat="1" applyFont="1" applyFill="1" applyBorder="1" applyAlignment="1">
      <alignment horizontal="center" vertical="center"/>
    </xf>
    <xf numFmtId="6" fontId="5" fillId="8" borderId="32" xfId="0" applyNumberFormat="1" applyFont="1" applyFill="1" applyBorder="1" applyAlignment="1">
      <alignment horizontal="center"/>
    </xf>
    <xf numFmtId="2" fontId="6" fillId="13" borderId="26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Border="1" applyAlignment="1"/>
    <xf numFmtId="6" fontId="5" fillId="3" borderId="26" xfId="0" applyNumberFormat="1" applyFont="1" applyFill="1" applyBorder="1" applyAlignment="1">
      <alignment horizontal="center" vertical="center" wrapText="1"/>
    </xf>
    <xf numFmtId="6" fontId="5" fillId="10" borderId="45" xfId="0" applyNumberFormat="1" applyFont="1" applyFill="1" applyBorder="1" applyAlignment="1">
      <alignment horizontal="center" vertical="center" wrapText="1"/>
    </xf>
    <xf numFmtId="6" fontId="5" fillId="10" borderId="46" xfId="0" applyNumberFormat="1" applyFont="1" applyFill="1" applyBorder="1" applyAlignment="1">
      <alignment horizontal="center" vertical="center" wrapText="1"/>
    </xf>
    <xf numFmtId="6" fontId="5" fillId="10" borderId="35" xfId="0" applyNumberFormat="1" applyFont="1" applyFill="1" applyBorder="1" applyAlignment="1">
      <alignment horizontal="center" vertical="center" wrapText="1"/>
    </xf>
    <xf numFmtId="6" fontId="5" fillId="10" borderId="47" xfId="0" applyNumberFormat="1" applyFont="1" applyFill="1" applyBorder="1" applyAlignment="1">
      <alignment horizontal="center" vertical="center" wrapText="1"/>
    </xf>
    <xf numFmtId="6" fontId="5" fillId="10" borderId="2" xfId="0" applyNumberFormat="1" applyFont="1" applyFill="1" applyBorder="1" applyAlignment="1">
      <alignment horizontal="center" vertical="center" wrapText="1"/>
    </xf>
    <xf numFmtId="6" fontId="5" fillId="10" borderId="3" xfId="0" applyNumberFormat="1" applyFont="1" applyFill="1" applyBorder="1" applyAlignment="1">
      <alignment horizontal="center" vertical="center" wrapText="1"/>
    </xf>
    <xf numFmtId="6" fontId="5" fillId="10" borderId="13" xfId="0" applyNumberFormat="1" applyFont="1" applyFill="1" applyBorder="1" applyAlignment="1">
      <alignment horizontal="center" vertical="center" wrapText="1"/>
    </xf>
    <xf numFmtId="6" fontId="5" fillId="10" borderId="14" xfId="0" applyNumberFormat="1" applyFont="1" applyFill="1" applyBorder="1" applyAlignment="1">
      <alignment horizontal="center" vertical="center" wrapText="1"/>
    </xf>
    <xf numFmtId="2" fontId="5" fillId="12" borderId="23" xfId="0" applyNumberFormat="1" applyFont="1" applyFill="1" applyBorder="1" applyAlignment="1">
      <alignment horizontal="center" vertical="center"/>
    </xf>
    <xf numFmtId="2" fontId="5" fillId="12" borderId="24" xfId="0" applyNumberFormat="1" applyFont="1" applyFill="1" applyBorder="1" applyAlignment="1">
      <alignment horizontal="center" vertical="center"/>
    </xf>
    <xf numFmtId="6" fontId="5" fillId="10" borderId="20" xfId="0" applyNumberFormat="1" applyFont="1" applyFill="1" applyBorder="1" applyAlignment="1">
      <alignment horizontal="center" vertical="center" wrapText="1"/>
    </xf>
    <xf numFmtId="6" fontId="5" fillId="10" borderId="21" xfId="0" applyNumberFormat="1" applyFont="1" applyFill="1" applyBorder="1" applyAlignment="1">
      <alignment horizontal="center" vertical="center" wrapText="1"/>
    </xf>
    <xf numFmtId="6" fontId="5" fillId="10" borderId="35" xfId="0" applyNumberFormat="1" applyFont="1" applyFill="1" applyBorder="1" applyAlignment="1">
      <alignment horizontal="center" vertical="center" wrapText="1"/>
    </xf>
    <xf numFmtId="6" fontId="5" fillId="10" borderId="34" xfId="0" applyNumberFormat="1" applyFont="1" applyFill="1" applyBorder="1" applyAlignment="1">
      <alignment horizontal="center" vertical="center" wrapText="1"/>
    </xf>
    <xf numFmtId="6" fontId="5" fillId="10" borderId="45" xfId="0" applyNumberFormat="1" applyFont="1" applyFill="1" applyBorder="1" applyAlignment="1">
      <alignment horizontal="center" vertical="center" wrapText="1"/>
    </xf>
    <xf numFmtId="6" fontId="5" fillId="10" borderId="2" xfId="0" applyNumberFormat="1" applyFont="1" applyFill="1" applyBorder="1" applyAlignment="1">
      <alignment horizontal="center" vertical="center" wrapText="1"/>
    </xf>
    <xf numFmtId="6" fontId="5" fillId="10" borderId="3" xfId="0" applyNumberFormat="1" applyFont="1" applyFill="1" applyBorder="1" applyAlignment="1">
      <alignment horizontal="center" vertical="center" wrapText="1"/>
    </xf>
    <xf numFmtId="2" fontId="5" fillId="12" borderId="23" xfId="0" applyNumberFormat="1" applyFont="1" applyFill="1" applyBorder="1" applyAlignment="1">
      <alignment horizontal="center" vertical="center"/>
    </xf>
    <xf numFmtId="2" fontId="5" fillId="12" borderId="24" xfId="0" applyNumberFormat="1" applyFont="1" applyFill="1" applyBorder="1" applyAlignment="1">
      <alignment horizontal="center" vertical="center"/>
    </xf>
    <xf numFmtId="6" fontId="5" fillId="10" borderId="45" xfId="0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9" fontId="6" fillId="0" borderId="26" xfId="0" applyNumberFormat="1" applyFont="1" applyBorder="1" applyAlignment="1">
      <alignment horizontal="center" vertical="center"/>
    </xf>
    <xf numFmtId="0" fontId="10" fillId="0" borderId="26" xfId="0" applyNumberFormat="1" applyFont="1" applyBorder="1" applyAlignment="1">
      <alignment horizontal="center" vertical="center"/>
    </xf>
    <xf numFmtId="0" fontId="13" fillId="7" borderId="26" xfId="0" applyFont="1" applyFill="1" applyBorder="1" applyAlignment="1">
      <alignment horizontal="center" vertical="center" wrapText="1"/>
    </xf>
    <xf numFmtId="6" fontId="5" fillId="10" borderId="2" xfId="0" applyNumberFormat="1" applyFont="1" applyFill="1" applyBorder="1" applyAlignment="1">
      <alignment horizontal="center" vertical="center" wrapText="1"/>
    </xf>
    <xf numFmtId="6" fontId="5" fillId="10" borderId="3" xfId="0" applyNumberFormat="1" applyFont="1" applyFill="1" applyBorder="1" applyAlignment="1">
      <alignment horizontal="center" vertical="center" wrapText="1"/>
    </xf>
    <xf numFmtId="6" fontId="5" fillId="10" borderId="13" xfId="0" applyNumberFormat="1" applyFont="1" applyFill="1" applyBorder="1" applyAlignment="1">
      <alignment horizontal="center" vertical="center" wrapText="1"/>
    </xf>
    <xf numFmtId="6" fontId="5" fillId="10" borderId="14" xfId="0" applyNumberFormat="1" applyFont="1" applyFill="1" applyBorder="1" applyAlignment="1">
      <alignment horizontal="center" vertical="center" wrapText="1"/>
    </xf>
    <xf numFmtId="2" fontId="5" fillId="12" borderId="23" xfId="0" applyNumberFormat="1" applyFont="1" applyFill="1" applyBorder="1" applyAlignment="1">
      <alignment horizontal="center" vertical="center"/>
    </xf>
    <xf numFmtId="2" fontId="5" fillId="12" borderId="24" xfId="0" applyNumberFormat="1" applyFont="1" applyFill="1" applyBorder="1" applyAlignment="1">
      <alignment horizontal="center" vertical="center"/>
    </xf>
    <xf numFmtId="6" fontId="5" fillId="10" borderId="20" xfId="0" applyNumberFormat="1" applyFont="1" applyFill="1" applyBorder="1" applyAlignment="1">
      <alignment horizontal="center" vertical="center" wrapText="1"/>
    </xf>
    <xf numFmtId="6" fontId="5" fillId="10" borderId="21" xfId="0" applyNumberFormat="1" applyFont="1" applyFill="1" applyBorder="1" applyAlignment="1">
      <alignment horizontal="center" vertical="center" wrapText="1"/>
    </xf>
    <xf numFmtId="6" fontId="5" fillId="10" borderId="35" xfId="0" applyNumberFormat="1" applyFont="1" applyFill="1" applyBorder="1" applyAlignment="1">
      <alignment horizontal="center" vertical="center" wrapText="1"/>
    </xf>
    <xf numFmtId="6" fontId="5" fillId="10" borderId="34" xfId="0" applyNumberFormat="1" applyFont="1" applyFill="1" applyBorder="1" applyAlignment="1">
      <alignment horizontal="center" vertical="center" wrapText="1"/>
    </xf>
    <xf numFmtId="6" fontId="5" fillId="10" borderId="45" xfId="0" applyNumberFormat="1" applyFont="1" applyFill="1" applyBorder="1" applyAlignment="1">
      <alignment horizontal="center" vertical="center" wrapText="1"/>
    </xf>
    <xf numFmtId="6" fontId="5" fillId="10" borderId="2" xfId="0" applyNumberFormat="1" applyFont="1" applyFill="1" applyBorder="1" applyAlignment="1">
      <alignment horizontal="center" vertical="center" wrapText="1"/>
    </xf>
    <xf numFmtId="6" fontId="5" fillId="10" borderId="3" xfId="0" applyNumberFormat="1" applyFont="1" applyFill="1" applyBorder="1" applyAlignment="1">
      <alignment horizontal="center" vertical="center" wrapText="1"/>
    </xf>
    <xf numFmtId="6" fontId="5" fillId="10" borderId="13" xfId="0" applyNumberFormat="1" applyFont="1" applyFill="1" applyBorder="1" applyAlignment="1">
      <alignment horizontal="center" vertical="center" wrapText="1"/>
    </xf>
    <xf numFmtId="6" fontId="5" fillId="10" borderId="14" xfId="0" applyNumberFormat="1" applyFont="1" applyFill="1" applyBorder="1" applyAlignment="1">
      <alignment horizontal="center" vertical="center" wrapText="1"/>
    </xf>
    <xf numFmtId="2" fontId="5" fillId="12" borderId="23" xfId="0" applyNumberFormat="1" applyFont="1" applyFill="1" applyBorder="1" applyAlignment="1">
      <alignment horizontal="center" vertical="center"/>
    </xf>
    <xf numFmtId="2" fontId="5" fillId="12" borderId="24" xfId="0" applyNumberFormat="1" applyFont="1" applyFill="1" applyBorder="1" applyAlignment="1">
      <alignment horizontal="center" vertical="center"/>
    </xf>
    <xf numFmtId="6" fontId="5" fillId="10" borderId="20" xfId="0" applyNumberFormat="1" applyFont="1" applyFill="1" applyBorder="1" applyAlignment="1">
      <alignment horizontal="center" vertical="center" wrapText="1"/>
    </xf>
    <xf numFmtId="6" fontId="5" fillId="10" borderId="21" xfId="0" applyNumberFormat="1" applyFont="1" applyFill="1" applyBorder="1" applyAlignment="1">
      <alignment horizontal="center" vertical="center" wrapText="1"/>
    </xf>
    <xf numFmtId="6" fontId="5" fillId="10" borderId="35" xfId="0" applyNumberFormat="1" applyFont="1" applyFill="1" applyBorder="1" applyAlignment="1">
      <alignment horizontal="center" vertical="center" wrapText="1"/>
    </xf>
    <xf numFmtId="6" fontId="5" fillId="10" borderId="34" xfId="0" applyNumberFormat="1" applyFont="1" applyFill="1" applyBorder="1" applyAlignment="1">
      <alignment horizontal="center" vertical="center" wrapText="1"/>
    </xf>
    <xf numFmtId="6" fontId="5" fillId="10" borderId="45" xfId="0" applyNumberFormat="1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6" fontId="5" fillId="10" borderId="23" xfId="0" applyNumberFormat="1" applyFont="1" applyFill="1" applyBorder="1" applyAlignment="1">
      <alignment horizontal="center" vertical="center" wrapText="1"/>
    </xf>
    <xf numFmtId="6" fontId="5" fillId="10" borderId="24" xfId="0" applyNumberFormat="1" applyFont="1" applyFill="1" applyBorder="1" applyAlignment="1">
      <alignment horizontal="center" vertical="center" wrapText="1"/>
    </xf>
    <xf numFmtId="6" fontId="5" fillId="10" borderId="2" xfId="0" applyNumberFormat="1" applyFont="1" applyFill="1" applyBorder="1" applyAlignment="1">
      <alignment horizontal="center" vertical="center" wrapText="1"/>
    </xf>
    <xf numFmtId="6" fontId="5" fillId="10" borderId="3" xfId="0" applyNumberFormat="1" applyFont="1" applyFill="1" applyBorder="1" applyAlignment="1">
      <alignment horizontal="center" vertical="center" wrapText="1"/>
    </xf>
    <xf numFmtId="6" fontId="5" fillId="10" borderId="13" xfId="0" applyNumberFormat="1" applyFont="1" applyFill="1" applyBorder="1" applyAlignment="1">
      <alignment horizontal="center" vertical="center" wrapText="1"/>
    </xf>
    <xf numFmtId="6" fontId="5" fillId="10" borderId="14" xfId="0" applyNumberFormat="1" applyFont="1" applyFill="1" applyBorder="1" applyAlignment="1">
      <alignment horizontal="center" vertical="center" wrapText="1"/>
    </xf>
    <xf numFmtId="6" fontId="5" fillId="5" borderId="23" xfId="0" applyNumberFormat="1" applyFont="1" applyFill="1" applyBorder="1" applyAlignment="1">
      <alignment horizontal="center" vertical="center" wrapText="1"/>
    </xf>
    <xf numFmtId="6" fontId="5" fillId="5" borderId="24" xfId="0" applyNumberFormat="1" applyFont="1" applyFill="1" applyBorder="1" applyAlignment="1">
      <alignment horizontal="center" vertical="center" wrapText="1"/>
    </xf>
    <xf numFmtId="6" fontId="5" fillId="9" borderId="23" xfId="0" applyNumberFormat="1" applyFont="1" applyFill="1" applyBorder="1" applyAlignment="1">
      <alignment horizontal="center" vertical="center" wrapText="1"/>
    </xf>
    <xf numFmtId="6" fontId="5" fillId="9" borderId="24" xfId="0" applyNumberFormat="1" applyFont="1" applyFill="1" applyBorder="1" applyAlignment="1">
      <alignment horizontal="center" vertical="center" wrapText="1"/>
    </xf>
    <xf numFmtId="2" fontId="5" fillId="12" borderId="23" xfId="0" applyNumberFormat="1" applyFont="1" applyFill="1" applyBorder="1" applyAlignment="1">
      <alignment horizontal="center" vertical="center"/>
    </xf>
    <xf numFmtId="2" fontId="5" fillId="12" borderId="24" xfId="0" applyNumberFormat="1" applyFont="1" applyFill="1" applyBorder="1" applyAlignment="1">
      <alignment horizontal="center" vertical="center"/>
    </xf>
    <xf numFmtId="6" fontId="5" fillId="10" borderId="20" xfId="0" applyNumberFormat="1" applyFont="1" applyFill="1" applyBorder="1" applyAlignment="1">
      <alignment horizontal="center" vertical="center" wrapText="1"/>
    </xf>
    <xf numFmtId="6" fontId="5" fillId="10" borderId="21" xfId="0" applyNumberFormat="1" applyFont="1" applyFill="1" applyBorder="1" applyAlignment="1">
      <alignment horizontal="center" vertical="center" wrapText="1"/>
    </xf>
    <xf numFmtId="17" fontId="4" fillId="0" borderId="30" xfId="0" applyNumberFormat="1" applyFont="1" applyBorder="1" applyAlignment="1">
      <alignment horizontal="center" vertical="center"/>
    </xf>
    <xf numFmtId="17" fontId="4" fillId="0" borderId="7" xfId="0" applyNumberFormat="1" applyFont="1" applyBorder="1" applyAlignment="1">
      <alignment horizontal="center" vertical="center"/>
    </xf>
    <xf numFmtId="17" fontId="4" fillId="0" borderId="8" xfId="0" applyNumberFormat="1" applyFont="1" applyBorder="1" applyAlignment="1">
      <alignment horizontal="center" vertical="center"/>
    </xf>
    <xf numFmtId="17" fontId="4" fillId="0" borderId="16" xfId="0" applyNumberFormat="1" applyFont="1" applyBorder="1" applyAlignment="1">
      <alignment horizontal="center" vertical="center"/>
    </xf>
    <xf numFmtId="17" fontId="4" fillId="0" borderId="17" xfId="0" applyNumberFormat="1" applyFont="1" applyBorder="1" applyAlignment="1">
      <alignment horizontal="center" vertical="center"/>
    </xf>
    <xf numFmtId="17" fontId="4" fillId="0" borderId="31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19" xfId="0" applyNumberFormat="1" applyFont="1" applyBorder="1" applyAlignment="1">
      <alignment horizontal="center" vertical="center"/>
    </xf>
    <xf numFmtId="0" fontId="4" fillId="0" borderId="31" xfId="0" applyNumberFormat="1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6" fontId="5" fillId="10" borderId="35" xfId="0" applyNumberFormat="1" applyFont="1" applyFill="1" applyBorder="1" applyAlignment="1">
      <alignment horizontal="center" vertical="center" wrapText="1"/>
    </xf>
    <xf numFmtId="8" fontId="5" fillId="12" borderId="23" xfId="0" applyNumberFormat="1" applyFont="1" applyFill="1" applyBorder="1" applyAlignment="1">
      <alignment horizontal="center" vertical="center"/>
    </xf>
    <xf numFmtId="8" fontId="5" fillId="12" borderId="24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6" fontId="5" fillId="10" borderId="27" xfId="0" applyNumberFormat="1" applyFont="1" applyFill="1" applyBorder="1" applyAlignment="1">
      <alignment horizontal="center" vertical="center" wrapText="1"/>
    </xf>
    <xf numFmtId="6" fontId="5" fillId="5" borderId="27" xfId="0" applyNumberFormat="1" applyFont="1" applyFill="1" applyBorder="1" applyAlignment="1">
      <alignment horizontal="center" vertical="center" wrapText="1"/>
    </xf>
    <xf numFmtId="6" fontId="5" fillId="9" borderId="43" xfId="0" applyNumberFormat="1" applyFont="1" applyFill="1" applyBorder="1" applyAlignment="1">
      <alignment horizontal="center" vertical="center" wrapText="1"/>
    </xf>
    <xf numFmtId="6" fontId="5" fillId="9" borderId="21" xfId="0" applyNumberFormat="1" applyFont="1" applyFill="1" applyBorder="1" applyAlignment="1">
      <alignment horizontal="center" vertical="center" wrapText="1"/>
    </xf>
    <xf numFmtId="2" fontId="5" fillId="12" borderId="45" xfId="0" applyNumberFormat="1" applyFont="1" applyFill="1" applyBorder="1" applyAlignment="1">
      <alignment horizontal="center" vertical="center"/>
    </xf>
    <xf numFmtId="2" fontId="5" fillId="12" borderId="3" xfId="0" applyNumberFormat="1" applyFont="1" applyFill="1" applyBorder="1" applyAlignment="1">
      <alignment horizontal="center" vertical="center"/>
    </xf>
    <xf numFmtId="6" fontId="5" fillId="10" borderId="34" xfId="0" applyNumberFormat="1" applyFont="1" applyFill="1" applyBorder="1" applyAlignment="1">
      <alignment horizontal="center" vertical="center" wrapText="1"/>
    </xf>
    <xf numFmtId="6" fontId="5" fillId="10" borderId="4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9" fillId="0" borderId="32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9" fontId="6" fillId="0" borderId="27" xfId="0" applyNumberFormat="1" applyFont="1" applyBorder="1" applyAlignment="1">
      <alignment horizontal="center" vertical="center"/>
    </xf>
    <xf numFmtId="9" fontId="6" fillId="0" borderId="40" xfId="0" applyNumberFormat="1" applyFont="1" applyBorder="1" applyAlignment="1">
      <alignment horizontal="center" vertical="center"/>
    </xf>
  </cellXfs>
  <cellStyles count="1">
    <cellStyle name="Normal" xfId="0" builtinId="0"/>
  </cellStyles>
  <dxfs count="95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CC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 patternType="solid">
          <fgColor auto="1"/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CC"/>
      <color rgb="FFFFDD71"/>
      <color rgb="FF00CC99"/>
      <color rgb="FF339966"/>
      <color rgb="FFFF0505"/>
      <color rgb="FFFF6D6D"/>
      <color rgb="FFF6B4D5"/>
      <color rgb="FFEE6CA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://reporting.urbanout.com/microstrategy/asp/Main.aspx" TargetMode="External"/><Relationship Id="rId2" Type="http://schemas.openxmlformats.org/officeDocument/2006/relationships/image" Target="../media/image18.gif"/><Relationship Id="rId1" Type="http://schemas.openxmlformats.org/officeDocument/2006/relationships/hyperlink" Target="http://www2.microstrategy.com/ProductHelp/9.4.1HF4/WebUser/WebHelp/Lang_1033/MicroStrategy_Web_Help.htm" TargetMode="Externa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5.emf"/><Relationship Id="rId3" Type="http://schemas.openxmlformats.org/officeDocument/2006/relationships/image" Target="../media/image15.emf"/><Relationship Id="rId7" Type="http://schemas.openxmlformats.org/officeDocument/2006/relationships/image" Target="../media/image11.emf"/><Relationship Id="rId12" Type="http://schemas.openxmlformats.org/officeDocument/2006/relationships/image" Target="../media/image6.emf"/><Relationship Id="rId17" Type="http://schemas.openxmlformats.org/officeDocument/2006/relationships/image" Target="../media/image1.emf"/><Relationship Id="rId2" Type="http://schemas.openxmlformats.org/officeDocument/2006/relationships/image" Target="../media/image16.emf"/><Relationship Id="rId16" Type="http://schemas.openxmlformats.org/officeDocument/2006/relationships/image" Target="../media/image2.emf"/><Relationship Id="rId1" Type="http://schemas.openxmlformats.org/officeDocument/2006/relationships/image" Target="../media/image17.emf"/><Relationship Id="rId6" Type="http://schemas.openxmlformats.org/officeDocument/2006/relationships/image" Target="../media/image12.emf"/><Relationship Id="rId11" Type="http://schemas.openxmlformats.org/officeDocument/2006/relationships/image" Target="../media/image7.emf"/><Relationship Id="rId5" Type="http://schemas.openxmlformats.org/officeDocument/2006/relationships/image" Target="../media/image13.emf"/><Relationship Id="rId15" Type="http://schemas.openxmlformats.org/officeDocument/2006/relationships/image" Target="../media/image3.emf"/><Relationship Id="rId10" Type="http://schemas.openxmlformats.org/officeDocument/2006/relationships/image" Target="../media/image8.emf"/><Relationship Id="rId4" Type="http://schemas.openxmlformats.org/officeDocument/2006/relationships/image" Target="../media/image14.emf"/><Relationship Id="rId9" Type="http://schemas.openxmlformats.org/officeDocument/2006/relationships/image" Target="../media/image9.emf"/><Relationship Id="rId1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emf"/><Relationship Id="rId13" Type="http://schemas.openxmlformats.org/officeDocument/2006/relationships/image" Target="../media/image150.emf"/><Relationship Id="rId3" Type="http://schemas.openxmlformats.org/officeDocument/2006/relationships/image" Target="../media/image160.emf"/><Relationship Id="rId7" Type="http://schemas.openxmlformats.org/officeDocument/2006/relationships/image" Target="../media/image156.emf"/><Relationship Id="rId12" Type="http://schemas.openxmlformats.org/officeDocument/2006/relationships/image" Target="../media/image151.emf"/><Relationship Id="rId17" Type="http://schemas.openxmlformats.org/officeDocument/2006/relationships/image" Target="../media/image1.emf"/><Relationship Id="rId2" Type="http://schemas.openxmlformats.org/officeDocument/2006/relationships/image" Target="../media/image161.emf"/><Relationship Id="rId16" Type="http://schemas.openxmlformats.org/officeDocument/2006/relationships/image" Target="../media/image147.emf"/><Relationship Id="rId1" Type="http://schemas.openxmlformats.org/officeDocument/2006/relationships/image" Target="../media/image162.emf"/><Relationship Id="rId6" Type="http://schemas.openxmlformats.org/officeDocument/2006/relationships/image" Target="../media/image157.emf"/><Relationship Id="rId11" Type="http://schemas.openxmlformats.org/officeDocument/2006/relationships/image" Target="../media/image152.emf"/><Relationship Id="rId5" Type="http://schemas.openxmlformats.org/officeDocument/2006/relationships/image" Target="../media/image158.emf"/><Relationship Id="rId15" Type="http://schemas.openxmlformats.org/officeDocument/2006/relationships/image" Target="../media/image148.emf"/><Relationship Id="rId10" Type="http://schemas.openxmlformats.org/officeDocument/2006/relationships/image" Target="../media/image153.emf"/><Relationship Id="rId4" Type="http://schemas.openxmlformats.org/officeDocument/2006/relationships/image" Target="../media/image159.emf"/><Relationship Id="rId9" Type="http://schemas.openxmlformats.org/officeDocument/2006/relationships/image" Target="../media/image154.emf"/><Relationship Id="rId14" Type="http://schemas.openxmlformats.org/officeDocument/2006/relationships/image" Target="../media/image149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emf"/><Relationship Id="rId13" Type="http://schemas.openxmlformats.org/officeDocument/2006/relationships/image" Target="../media/image175.emf"/><Relationship Id="rId3" Type="http://schemas.openxmlformats.org/officeDocument/2006/relationships/image" Target="../media/image165.emf"/><Relationship Id="rId7" Type="http://schemas.openxmlformats.org/officeDocument/2006/relationships/image" Target="../media/image169.emf"/><Relationship Id="rId12" Type="http://schemas.openxmlformats.org/officeDocument/2006/relationships/image" Target="../media/image174.emf"/><Relationship Id="rId17" Type="http://schemas.openxmlformats.org/officeDocument/2006/relationships/image" Target="../media/image1.emf"/><Relationship Id="rId2" Type="http://schemas.openxmlformats.org/officeDocument/2006/relationships/image" Target="../media/image164.emf"/><Relationship Id="rId16" Type="http://schemas.openxmlformats.org/officeDocument/2006/relationships/image" Target="../media/image178.emf"/><Relationship Id="rId1" Type="http://schemas.openxmlformats.org/officeDocument/2006/relationships/image" Target="../media/image163.emf"/><Relationship Id="rId6" Type="http://schemas.openxmlformats.org/officeDocument/2006/relationships/image" Target="../media/image168.emf"/><Relationship Id="rId11" Type="http://schemas.openxmlformats.org/officeDocument/2006/relationships/image" Target="../media/image173.emf"/><Relationship Id="rId5" Type="http://schemas.openxmlformats.org/officeDocument/2006/relationships/image" Target="../media/image167.emf"/><Relationship Id="rId15" Type="http://schemas.openxmlformats.org/officeDocument/2006/relationships/image" Target="../media/image177.emf"/><Relationship Id="rId10" Type="http://schemas.openxmlformats.org/officeDocument/2006/relationships/image" Target="../media/image172.emf"/><Relationship Id="rId4" Type="http://schemas.openxmlformats.org/officeDocument/2006/relationships/image" Target="../media/image166.emf"/><Relationship Id="rId9" Type="http://schemas.openxmlformats.org/officeDocument/2006/relationships/image" Target="../media/image171.emf"/><Relationship Id="rId14" Type="http://schemas.openxmlformats.org/officeDocument/2006/relationships/image" Target="../media/image17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13" Type="http://schemas.openxmlformats.org/officeDocument/2006/relationships/image" Target="../media/image31.emf"/><Relationship Id="rId3" Type="http://schemas.openxmlformats.org/officeDocument/2006/relationships/image" Target="../media/image21.emf"/><Relationship Id="rId7" Type="http://schemas.openxmlformats.org/officeDocument/2006/relationships/image" Target="../media/image25.emf"/><Relationship Id="rId12" Type="http://schemas.openxmlformats.org/officeDocument/2006/relationships/image" Target="../media/image30.emf"/><Relationship Id="rId17" Type="http://schemas.openxmlformats.org/officeDocument/2006/relationships/image" Target="../media/image1.emf"/><Relationship Id="rId2" Type="http://schemas.openxmlformats.org/officeDocument/2006/relationships/image" Target="../media/image20.emf"/><Relationship Id="rId16" Type="http://schemas.openxmlformats.org/officeDocument/2006/relationships/image" Target="../media/image34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11" Type="http://schemas.openxmlformats.org/officeDocument/2006/relationships/image" Target="../media/image29.emf"/><Relationship Id="rId5" Type="http://schemas.openxmlformats.org/officeDocument/2006/relationships/image" Target="../media/image23.emf"/><Relationship Id="rId15" Type="http://schemas.openxmlformats.org/officeDocument/2006/relationships/image" Target="../media/image33.emf"/><Relationship Id="rId10" Type="http://schemas.openxmlformats.org/officeDocument/2006/relationships/image" Target="../media/image28.emf"/><Relationship Id="rId4" Type="http://schemas.openxmlformats.org/officeDocument/2006/relationships/image" Target="../media/image22.emf"/><Relationship Id="rId9" Type="http://schemas.openxmlformats.org/officeDocument/2006/relationships/image" Target="../media/image27.emf"/><Relationship Id="rId14" Type="http://schemas.openxmlformats.org/officeDocument/2006/relationships/image" Target="../media/image32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17" Type="http://schemas.openxmlformats.org/officeDocument/2006/relationships/image" Target="../media/image1.emf"/><Relationship Id="rId2" Type="http://schemas.openxmlformats.org/officeDocument/2006/relationships/image" Target="../media/image36.emf"/><Relationship Id="rId16" Type="http://schemas.openxmlformats.org/officeDocument/2006/relationships/image" Target="../media/image50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8.emf"/><Relationship Id="rId13" Type="http://schemas.openxmlformats.org/officeDocument/2006/relationships/image" Target="../media/image63.emf"/><Relationship Id="rId3" Type="http://schemas.openxmlformats.org/officeDocument/2006/relationships/image" Target="../media/image53.emf"/><Relationship Id="rId7" Type="http://schemas.openxmlformats.org/officeDocument/2006/relationships/image" Target="../media/image57.emf"/><Relationship Id="rId12" Type="http://schemas.openxmlformats.org/officeDocument/2006/relationships/image" Target="../media/image62.emf"/><Relationship Id="rId17" Type="http://schemas.openxmlformats.org/officeDocument/2006/relationships/image" Target="../media/image1.emf"/><Relationship Id="rId2" Type="http://schemas.openxmlformats.org/officeDocument/2006/relationships/image" Target="../media/image52.emf"/><Relationship Id="rId16" Type="http://schemas.openxmlformats.org/officeDocument/2006/relationships/image" Target="../media/image66.emf"/><Relationship Id="rId1" Type="http://schemas.openxmlformats.org/officeDocument/2006/relationships/image" Target="../media/image51.emf"/><Relationship Id="rId6" Type="http://schemas.openxmlformats.org/officeDocument/2006/relationships/image" Target="../media/image56.emf"/><Relationship Id="rId11" Type="http://schemas.openxmlformats.org/officeDocument/2006/relationships/image" Target="../media/image61.emf"/><Relationship Id="rId5" Type="http://schemas.openxmlformats.org/officeDocument/2006/relationships/image" Target="../media/image55.emf"/><Relationship Id="rId15" Type="http://schemas.openxmlformats.org/officeDocument/2006/relationships/image" Target="../media/image65.emf"/><Relationship Id="rId10" Type="http://schemas.openxmlformats.org/officeDocument/2006/relationships/image" Target="../media/image60.emf"/><Relationship Id="rId4" Type="http://schemas.openxmlformats.org/officeDocument/2006/relationships/image" Target="../media/image54.emf"/><Relationship Id="rId9" Type="http://schemas.openxmlformats.org/officeDocument/2006/relationships/image" Target="../media/image59.emf"/><Relationship Id="rId14" Type="http://schemas.openxmlformats.org/officeDocument/2006/relationships/image" Target="../media/image64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13" Type="http://schemas.openxmlformats.org/officeDocument/2006/relationships/image" Target="../media/image79.emf"/><Relationship Id="rId3" Type="http://schemas.openxmlformats.org/officeDocument/2006/relationships/image" Target="../media/image69.emf"/><Relationship Id="rId7" Type="http://schemas.openxmlformats.org/officeDocument/2006/relationships/image" Target="../media/image73.emf"/><Relationship Id="rId12" Type="http://schemas.openxmlformats.org/officeDocument/2006/relationships/image" Target="../media/image78.emf"/><Relationship Id="rId17" Type="http://schemas.openxmlformats.org/officeDocument/2006/relationships/image" Target="../media/image1.emf"/><Relationship Id="rId2" Type="http://schemas.openxmlformats.org/officeDocument/2006/relationships/image" Target="../media/image68.emf"/><Relationship Id="rId16" Type="http://schemas.openxmlformats.org/officeDocument/2006/relationships/image" Target="../media/image82.emf"/><Relationship Id="rId1" Type="http://schemas.openxmlformats.org/officeDocument/2006/relationships/image" Target="../media/image67.emf"/><Relationship Id="rId6" Type="http://schemas.openxmlformats.org/officeDocument/2006/relationships/image" Target="../media/image72.emf"/><Relationship Id="rId11" Type="http://schemas.openxmlformats.org/officeDocument/2006/relationships/image" Target="../media/image77.emf"/><Relationship Id="rId5" Type="http://schemas.openxmlformats.org/officeDocument/2006/relationships/image" Target="../media/image71.emf"/><Relationship Id="rId15" Type="http://schemas.openxmlformats.org/officeDocument/2006/relationships/image" Target="../media/image81.emf"/><Relationship Id="rId10" Type="http://schemas.openxmlformats.org/officeDocument/2006/relationships/image" Target="../media/image76.emf"/><Relationship Id="rId4" Type="http://schemas.openxmlformats.org/officeDocument/2006/relationships/image" Target="../media/image70.emf"/><Relationship Id="rId9" Type="http://schemas.openxmlformats.org/officeDocument/2006/relationships/image" Target="../media/image75.emf"/><Relationship Id="rId14" Type="http://schemas.openxmlformats.org/officeDocument/2006/relationships/image" Target="../media/image80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90.emf"/><Relationship Id="rId13" Type="http://schemas.openxmlformats.org/officeDocument/2006/relationships/image" Target="../media/image95.emf"/><Relationship Id="rId3" Type="http://schemas.openxmlformats.org/officeDocument/2006/relationships/image" Target="../media/image85.emf"/><Relationship Id="rId7" Type="http://schemas.openxmlformats.org/officeDocument/2006/relationships/image" Target="../media/image89.emf"/><Relationship Id="rId12" Type="http://schemas.openxmlformats.org/officeDocument/2006/relationships/image" Target="../media/image94.emf"/><Relationship Id="rId17" Type="http://schemas.openxmlformats.org/officeDocument/2006/relationships/image" Target="../media/image1.emf"/><Relationship Id="rId2" Type="http://schemas.openxmlformats.org/officeDocument/2006/relationships/image" Target="../media/image84.emf"/><Relationship Id="rId16" Type="http://schemas.openxmlformats.org/officeDocument/2006/relationships/image" Target="../media/image98.emf"/><Relationship Id="rId1" Type="http://schemas.openxmlformats.org/officeDocument/2006/relationships/image" Target="../media/image83.emf"/><Relationship Id="rId6" Type="http://schemas.openxmlformats.org/officeDocument/2006/relationships/image" Target="../media/image88.emf"/><Relationship Id="rId11" Type="http://schemas.openxmlformats.org/officeDocument/2006/relationships/image" Target="../media/image93.emf"/><Relationship Id="rId5" Type="http://schemas.openxmlformats.org/officeDocument/2006/relationships/image" Target="../media/image87.emf"/><Relationship Id="rId15" Type="http://schemas.openxmlformats.org/officeDocument/2006/relationships/image" Target="../media/image97.emf"/><Relationship Id="rId10" Type="http://schemas.openxmlformats.org/officeDocument/2006/relationships/image" Target="../media/image92.emf"/><Relationship Id="rId4" Type="http://schemas.openxmlformats.org/officeDocument/2006/relationships/image" Target="../media/image86.emf"/><Relationship Id="rId9" Type="http://schemas.openxmlformats.org/officeDocument/2006/relationships/image" Target="../media/image91.emf"/><Relationship Id="rId14" Type="http://schemas.openxmlformats.org/officeDocument/2006/relationships/image" Target="../media/image96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emf"/><Relationship Id="rId13" Type="http://schemas.openxmlformats.org/officeDocument/2006/relationships/image" Target="../media/image111.emf"/><Relationship Id="rId3" Type="http://schemas.openxmlformats.org/officeDocument/2006/relationships/image" Target="../media/image101.emf"/><Relationship Id="rId7" Type="http://schemas.openxmlformats.org/officeDocument/2006/relationships/image" Target="../media/image105.emf"/><Relationship Id="rId12" Type="http://schemas.openxmlformats.org/officeDocument/2006/relationships/image" Target="../media/image110.emf"/><Relationship Id="rId17" Type="http://schemas.openxmlformats.org/officeDocument/2006/relationships/image" Target="../media/image1.emf"/><Relationship Id="rId2" Type="http://schemas.openxmlformats.org/officeDocument/2006/relationships/image" Target="../media/image100.emf"/><Relationship Id="rId16" Type="http://schemas.openxmlformats.org/officeDocument/2006/relationships/image" Target="../media/image114.emf"/><Relationship Id="rId1" Type="http://schemas.openxmlformats.org/officeDocument/2006/relationships/image" Target="../media/image99.emf"/><Relationship Id="rId6" Type="http://schemas.openxmlformats.org/officeDocument/2006/relationships/image" Target="../media/image104.emf"/><Relationship Id="rId11" Type="http://schemas.openxmlformats.org/officeDocument/2006/relationships/image" Target="../media/image109.emf"/><Relationship Id="rId5" Type="http://schemas.openxmlformats.org/officeDocument/2006/relationships/image" Target="../media/image103.emf"/><Relationship Id="rId15" Type="http://schemas.openxmlformats.org/officeDocument/2006/relationships/image" Target="../media/image113.emf"/><Relationship Id="rId10" Type="http://schemas.openxmlformats.org/officeDocument/2006/relationships/image" Target="../media/image108.emf"/><Relationship Id="rId4" Type="http://schemas.openxmlformats.org/officeDocument/2006/relationships/image" Target="../media/image102.emf"/><Relationship Id="rId9" Type="http://schemas.openxmlformats.org/officeDocument/2006/relationships/image" Target="../media/image107.emf"/><Relationship Id="rId14" Type="http://schemas.openxmlformats.org/officeDocument/2006/relationships/image" Target="../media/image112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emf"/><Relationship Id="rId13" Type="http://schemas.openxmlformats.org/officeDocument/2006/relationships/image" Target="../media/image127.emf"/><Relationship Id="rId3" Type="http://schemas.openxmlformats.org/officeDocument/2006/relationships/image" Target="../media/image117.emf"/><Relationship Id="rId7" Type="http://schemas.openxmlformats.org/officeDocument/2006/relationships/image" Target="../media/image121.emf"/><Relationship Id="rId12" Type="http://schemas.openxmlformats.org/officeDocument/2006/relationships/image" Target="../media/image126.emf"/><Relationship Id="rId17" Type="http://schemas.openxmlformats.org/officeDocument/2006/relationships/image" Target="../media/image1.emf"/><Relationship Id="rId2" Type="http://schemas.openxmlformats.org/officeDocument/2006/relationships/image" Target="../media/image116.emf"/><Relationship Id="rId16" Type="http://schemas.openxmlformats.org/officeDocument/2006/relationships/image" Target="../media/image130.emf"/><Relationship Id="rId1" Type="http://schemas.openxmlformats.org/officeDocument/2006/relationships/image" Target="../media/image115.emf"/><Relationship Id="rId6" Type="http://schemas.openxmlformats.org/officeDocument/2006/relationships/image" Target="../media/image120.emf"/><Relationship Id="rId11" Type="http://schemas.openxmlformats.org/officeDocument/2006/relationships/image" Target="../media/image125.emf"/><Relationship Id="rId5" Type="http://schemas.openxmlformats.org/officeDocument/2006/relationships/image" Target="../media/image119.emf"/><Relationship Id="rId15" Type="http://schemas.openxmlformats.org/officeDocument/2006/relationships/image" Target="../media/image129.emf"/><Relationship Id="rId10" Type="http://schemas.openxmlformats.org/officeDocument/2006/relationships/image" Target="../media/image124.emf"/><Relationship Id="rId4" Type="http://schemas.openxmlformats.org/officeDocument/2006/relationships/image" Target="../media/image118.emf"/><Relationship Id="rId9" Type="http://schemas.openxmlformats.org/officeDocument/2006/relationships/image" Target="../media/image123.emf"/><Relationship Id="rId14" Type="http://schemas.openxmlformats.org/officeDocument/2006/relationships/image" Target="../media/image128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emf"/><Relationship Id="rId13" Type="http://schemas.openxmlformats.org/officeDocument/2006/relationships/image" Target="../media/image134.emf"/><Relationship Id="rId3" Type="http://schemas.openxmlformats.org/officeDocument/2006/relationships/image" Target="../media/image144.emf"/><Relationship Id="rId7" Type="http://schemas.openxmlformats.org/officeDocument/2006/relationships/image" Target="../media/image140.emf"/><Relationship Id="rId12" Type="http://schemas.openxmlformats.org/officeDocument/2006/relationships/image" Target="../media/image135.emf"/><Relationship Id="rId17" Type="http://schemas.openxmlformats.org/officeDocument/2006/relationships/image" Target="../media/image1.emf"/><Relationship Id="rId2" Type="http://schemas.openxmlformats.org/officeDocument/2006/relationships/image" Target="../media/image145.emf"/><Relationship Id="rId16" Type="http://schemas.openxmlformats.org/officeDocument/2006/relationships/image" Target="../media/image131.emf"/><Relationship Id="rId1" Type="http://schemas.openxmlformats.org/officeDocument/2006/relationships/image" Target="../media/image146.emf"/><Relationship Id="rId6" Type="http://schemas.openxmlformats.org/officeDocument/2006/relationships/image" Target="../media/image141.emf"/><Relationship Id="rId11" Type="http://schemas.openxmlformats.org/officeDocument/2006/relationships/image" Target="../media/image136.emf"/><Relationship Id="rId5" Type="http://schemas.openxmlformats.org/officeDocument/2006/relationships/image" Target="../media/image142.emf"/><Relationship Id="rId15" Type="http://schemas.openxmlformats.org/officeDocument/2006/relationships/image" Target="../media/image132.emf"/><Relationship Id="rId10" Type="http://schemas.openxmlformats.org/officeDocument/2006/relationships/image" Target="../media/image137.emf"/><Relationship Id="rId4" Type="http://schemas.openxmlformats.org/officeDocument/2006/relationships/image" Target="../media/image143.emf"/><Relationship Id="rId9" Type="http://schemas.openxmlformats.org/officeDocument/2006/relationships/image" Target="../media/image138.emf"/><Relationship Id="rId14" Type="http://schemas.openxmlformats.org/officeDocument/2006/relationships/image" Target="../media/image13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118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118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183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8193" name="Control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194" name="Control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195" name="Control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196" name="Control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197" name="Control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198" name="Control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199" name="Control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0" name="Control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1" name="Control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2" name="Control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3" name="Control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4" name="Control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5" name="Control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6" name="Control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7" name="Control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8208" name="Control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8209" name="Control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16385" name="Control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86" name="Control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87" name="Control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88" name="Control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89" name="Control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0" name="Control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1" name="Control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2" name="Control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3" name="Control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4" name="Control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5" name="Control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6" name="Control 12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7" name="Control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8" name="Control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399" name="Control 15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6400" name="Control 16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16401" name="Control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24577" name="Control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78" name="Control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79" name="Control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0" name="Control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1" name="Control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2" name="Control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3" name="Control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4" name="Control 8" hidden="1">
              <a:extLst>
                <a:ext uri="{63B3BB69-23CF-44E3-9099-C40C66FF867C}">
                  <a14:compatExt spid="_x0000_s2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5" name="Control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6" name="Control 10" hidden="1">
              <a:extLst>
                <a:ext uri="{63B3BB69-23CF-44E3-9099-C40C66FF867C}">
                  <a14:compatExt spid="_x0000_s24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7" name="Control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8" name="Control 12" hidden="1">
              <a:extLst>
                <a:ext uri="{63B3BB69-23CF-44E3-9099-C40C66FF867C}">
                  <a14:compatExt spid="_x0000_s2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89" name="Control 13" hidden="1">
              <a:extLst>
                <a:ext uri="{63B3BB69-23CF-44E3-9099-C40C66FF867C}">
                  <a14:compatExt spid="_x0000_s2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90" name="Control 14" hidden="1">
              <a:extLst>
                <a:ext uri="{63B3BB69-23CF-44E3-9099-C40C66FF867C}">
                  <a14:compatExt spid="_x0000_s2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91" name="Control 15" hidden="1">
              <a:extLst>
                <a:ext uri="{63B3BB69-23CF-44E3-9099-C40C66FF867C}">
                  <a14:compatExt spid="_x0000_s2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4592" name="Control 16" hidden="1">
              <a:extLst>
                <a:ext uri="{63B3BB69-23CF-44E3-9099-C40C66FF867C}">
                  <a14:compatExt spid="_x0000_s2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24593" name="Control 17" hidden="1">
              <a:extLst>
                <a:ext uri="{63B3BB69-23CF-44E3-9099-C40C66FF867C}">
                  <a14:compatExt spid="_x0000_s2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11265" name="Control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66" name="Control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67" name="Control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68" name="Control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69" name="Control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0" name="Control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1" name="Control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2" name="Control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3" name="Control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4" name="Control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5" name="Control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6" name="Control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7" name="Control 13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8" name="Control 14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79" name="Control 15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1280" name="Control 16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11281" name="Control 17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0" name="Control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1" name="Control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2" name="Control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3" name="Control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4" name="Control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5" name="Control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6" name="Control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7" name="Control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8" name="Control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299" name="Control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300" name="Control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301" name="Control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302" name="Control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303" name="Control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2304" name="Control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12305" name="Control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14" name="Control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15" name="Control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16" name="Control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17" name="Control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18" name="Control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19" name="Control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0" name="Control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1" name="Control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2" name="Control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3" name="Control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4" name="Control 12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5" name="Control 13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6" name="Control 14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7" name="Control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3328" name="Control 16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13329" name="Control 17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17409" name="Control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0" name="Control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1" name="Control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2" name="Control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3" name="Control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4" name="Control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5" name="Control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6" name="Control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7" name="Control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8" name="Control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19" name="Control 11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20" name="Control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21" name="Control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22" name="Control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23" name="Control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7424" name="Control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17425" name="Control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21505" name="Control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06" name="Control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07" name="Control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08" name="Control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09" name="Control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0" name="Control 6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1" name="Control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2" name="Control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3" name="Control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4" name="Control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5" name="Control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6" name="Control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7" name="Control 13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8" name="Control 14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19" name="Control 15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1520" name="Control 16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21521" name="Control 17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22529" name="Control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0" name="Control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1" name="Control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2" name="Control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3" name="Control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4" name="Control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5" name="Control 7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6" name="Control 8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7" name="Control 9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8" name="Control 10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39" name="Control 11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40" name="Control 12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41" name="Control 13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42" name="Control 14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43" name="Control 15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2544" name="Control 16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22545" name="Control 17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23553" name="Control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54" name="Control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55" name="Control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56" name="Control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57" name="Control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58" name="Control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59" name="Control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0" name="Control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1" name="Control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2" name="Control 10" hidden="1">
              <a:extLst>
                <a:ext uri="{63B3BB69-23CF-44E3-9099-C40C66FF867C}">
                  <a14:compatExt spid="_x0000_s2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3" name="Control 11" hidden="1">
              <a:extLst>
                <a:ext uri="{63B3BB69-23CF-44E3-9099-C40C66FF867C}">
                  <a14:compatExt spid="_x0000_s2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4" name="Control 12" hidden="1">
              <a:extLst>
                <a:ext uri="{63B3BB69-23CF-44E3-9099-C40C66FF867C}">
                  <a14:compatExt spid="_x0000_s2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5" name="Control 13" hidden="1">
              <a:extLst>
                <a:ext uri="{63B3BB69-23CF-44E3-9099-C40C66FF867C}">
                  <a14:compatExt spid="_x0000_s2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6" name="Control 14" hidden="1">
              <a:extLst>
                <a:ext uri="{63B3BB69-23CF-44E3-9099-C40C66FF867C}">
                  <a14:compatExt spid="_x0000_s2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7" name="Control 15" hidden="1">
              <a:extLst>
                <a:ext uri="{63B3BB69-23CF-44E3-9099-C40C66FF867C}">
                  <a14:compatExt spid="_x0000_s2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23568" name="Control 16" hidden="1">
              <a:extLst>
                <a:ext uri="{63B3BB69-23CF-44E3-9099-C40C66FF867C}">
                  <a14:compatExt spid="_x0000_s2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23569" name="Control 17" hidden="1">
              <a:extLst>
                <a:ext uri="{63B3BB69-23CF-44E3-9099-C40C66FF867C}">
                  <a14:compatExt spid="_x0000_s2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2" name="Picture 1" descr="Help for microstrategy web editor">
          <a:hlinkClick xmlns:r="http://schemas.openxmlformats.org/officeDocument/2006/relationships" r:id="rId1" tgtFrame="_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9525</xdr:colOff>
      <xdr:row>55</xdr:row>
      <xdr:rowOff>9525</xdr:rowOff>
    </xdr:to>
    <xdr:pic>
      <xdr:nvPicPr>
        <xdr:cNvPr id="3" name="Picture 2" descr="Clos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353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9525</xdr:colOff>
      <xdr:row>56</xdr:row>
      <xdr:rowOff>28575</xdr:rowOff>
    </xdr:to>
    <xdr:pic>
      <xdr:nvPicPr>
        <xdr:cNvPr id="4" name="Picture 3" descr="http://reporting.urbanout.com/microstrategy/images/1ptrans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6350"/>
          <a:ext cx="95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304800</xdr:colOff>
          <xdr:row>57</xdr:row>
          <xdr:rowOff>228600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4" name="Control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5" name="Control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6" name="Control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7" name="Control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8" name="Control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69" name="Control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0" name="Control 10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1" name="Control 11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2" name="Control 12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3" name="Control 13" hidden="1">
              <a:extLst>
                <a:ext uri="{63B3BB69-23CF-44E3-9099-C40C66FF867C}">
                  <a14:compatExt spid="_x0000_s15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4" name="Control 14" hidden="1">
              <a:extLst>
                <a:ext uri="{63B3BB69-23CF-44E3-9099-C40C66FF867C}">
                  <a14:compatExt spid="_x0000_s15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5" name="Control 15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171450</xdr:colOff>
          <xdr:row>55</xdr:row>
          <xdr:rowOff>228600</xdr:rowOff>
        </xdr:to>
        <xdr:sp macro="" textlink="">
          <xdr:nvSpPr>
            <xdr:cNvPr id="15376" name="Control 16" hidden="1">
              <a:extLst>
                <a:ext uri="{63B3BB69-23CF-44E3-9099-C40C66FF867C}">
                  <a14:compatExt spid="_x0000_s1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5</xdr:col>
          <xdr:colOff>28575</xdr:colOff>
          <xdr:row>60</xdr:row>
          <xdr:rowOff>161925</xdr:rowOff>
        </xdr:to>
        <xdr:sp macro="" textlink="">
          <xdr:nvSpPr>
            <xdr:cNvPr id="15377" name="Control 17" hidden="1">
              <a:extLst>
                <a:ext uri="{63B3BB69-23CF-44E3-9099-C40C66FF867C}">
                  <a14:compatExt spid="_x0000_s15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6.xml"/><Relationship Id="rId13" Type="http://schemas.openxmlformats.org/officeDocument/2006/relationships/image" Target="../media/image150.emf"/><Relationship Id="rId18" Type="http://schemas.openxmlformats.org/officeDocument/2006/relationships/control" Target="../activeX/activeX161.xml"/><Relationship Id="rId26" Type="http://schemas.openxmlformats.org/officeDocument/2006/relationships/control" Target="../activeX/activeX165.xml"/><Relationship Id="rId3" Type="http://schemas.openxmlformats.org/officeDocument/2006/relationships/vmlDrawing" Target="../drawings/vmlDrawing10.vml"/><Relationship Id="rId21" Type="http://schemas.openxmlformats.org/officeDocument/2006/relationships/image" Target="../media/image154.emf"/><Relationship Id="rId34" Type="http://schemas.openxmlformats.org/officeDocument/2006/relationships/control" Target="../activeX/activeX169.xml"/><Relationship Id="rId7" Type="http://schemas.openxmlformats.org/officeDocument/2006/relationships/image" Target="../media/image147.emf"/><Relationship Id="rId12" Type="http://schemas.openxmlformats.org/officeDocument/2006/relationships/control" Target="../activeX/activeX158.xml"/><Relationship Id="rId17" Type="http://schemas.openxmlformats.org/officeDocument/2006/relationships/image" Target="../media/image152.emf"/><Relationship Id="rId25" Type="http://schemas.openxmlformats.org/officeDocument/2006/relationships/image" Target="../media/image156.emf"/><Relationship Id="rId33" Type="http://schemas.openxmlformats.org/officeDocument/2006/relationships/image" Target="../media/image160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160.xml"/><Relationship Id="rId20" Type="http://schemas.openxmlformats.org/officeDocument/2006/relationships/control" Target="../activeX/activeX162.xml"/><Relationship Id="rId29" Type="http://schemas.openxmlformats.org/officeDocument/2006/relationships/image" Target="../media/image158.emf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55.xml"/><Relationship Id="rId11" Type="http://schemas.openxmlformats.org/officeDocument/2006/relationships/image" Target="../media/image149.emf"/><Relationship Id="rId24" Type="http://schemas.openxmlformats.org/officeDocument/2006/relationships/control" Target="../activeX/activeX164.xml"/><Relationship Id="rId32" Type="http://schemas.openxmlformats.org/officeDocument/2006/relationships/control" Target="../activeX/activeX168.xml"/><Relationship Id="rId37" Type="http://schemas.openxmlformats.org/officeDocument/2006/relationships/image" Target="../media/image162.emf"/><Relationship Id="rId5" Type="http://schemas.openxmlformats.org/officeDocument/2006/relationships/image" Target="../media/image1.emf"/><Relationship Id="rId15" Type="http://schemas.openxmlformats.org/officeDocument/2006/relationships/image" Target="../media/image151.emf"/><Relationship Id="rId23" Type="http://schemas.openxmlformats.org/officeDocument/2006/relationships/image" Target="../media/image155.emf"/><Relationship Id="rId28" Type="http://schemas.openxmlformats.org/officeDocument/2006/relationships/control" Target="../activeX/activeX166.xml"/><Relationship Id="rId36" Type="http://schemas.openxmlformats.org/officeDocument/2006/relationships/control" Target="../activeX/activeX170.xml"/><Relationship Id="rId10" Type="http://schemas.openxmlformats.org/officeDocument/2006/relationships/control" Target="../activeX/activeX157.xml"/><Relationship Id="rId19" Type="http://schemas.openxmlformats.org/officeDocument/2006/relationships/image" Target="../media/image153.emf"/><Relationship Id="rId31" Type="http://schemas.openxmlformats.org/officeDocument/2006/relationships/image" Target="../media/image159.emf"/><Relationship Id="rId4" Type="http://schemas.openxmlformats.org/officeDocument/2006/relationships/control" Target="../activeX/activeX154.xml"/><Relationship Id="rId9" Type="http://schemas.openxmlformats.org/officeDocument/2006/relationships/image" Target="../media/image148.emf"/><Relationship Id="rId14" Type="http://schemas.openxmlformats.org/officeDocument/2006/relationships/control" Target="../activeX/activeX159.xml"/><Relationship Id="rId22" Type="http://schemas.openxmlformats.org/officeDocument/2006/relationships/control" Target="../activeX/activeX163.xml"/><Relationship Id="rId27" Type="http://schemas.openxmlformats.org/officeDocument/2006/relationships/image" Target="../media/image157.emf"/><Relationship Id="rId30" Type="http://schemas.openxmlformats.org/officeDocument/2006/relationships/control" Target="../activeX/activeX167.xml"/><Relationship Id="rId35" Type="http://schemas.openxmlformats.org/officeDocument/2006/relationships/image" Target="../media/image161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73.xml"/><Relationship Id="rId13" Type="http://schemas.openxmlformats.org/officeDocument/2006/relationships/image" Target="../media/image167.emf"/><Relationship Id="rId18" Type="http://schemas.openxmlformats.org/officeDocument/2006/relationships/control" Target="../activeX/activeX178.xml"/><Relationship Id="rId26" Type="http://schemas.openxmlformats.org/officeDocument/2006/relationships/control" Target="../activeX/activeX182.xml"/><Relationship Id="rId3" Type="http://schemas.openxmlformats.org/officeDocument/2006/relationships/vmlDrawing" Target="../drawings/vmlDrawing11.vml"/><Relationship Id="rId21" Type="http://schemas.openxmlformats.org/officeDocument/2006/relationships/image" Target="../media/image171.emf"/><Relationship Id="rId34" Type="http://schemas.openxmlformats.org/officeDocument/2006/relationships/control" Target="../activeX/activeX186.xml"/><Relationship Id="rId7" Type="http://schemas.openxmlformats.org/officeDocument/2006/relationships/image" Target="../media/image164.emf"/><Relationship Id="rId12" Type="http://schemas.openxmlformats.org/officeDocument/2006/relationships/control" Target="../activeX/activeX175.xml"/><Relationship Id="rId17" Type="http://schemas.openxmlformats.org/officeDocument/2006/relationships/image" Target="../media/image169.emf"/><Relationship Id="rId25" Type="http://schemas.openxmlformats.org/officeDocument/2006/relationships/image" Target="../media/image173.emf"/><Relationship Id="rId33" Type="http://schemas.openxmlformats.org/officeDocument/2006/relationships/image" Target="../media/image177.emf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177.xml"/><Relationship Id="rId20" Type="http://schemas.openxmlformats.org/officeDocument/2006/relationships/control" Target="../activeX/activeX179.xml"/><Relationship Id="rId29" Type="http://schemas.openxmlformats.org/officeDocument/2006/relationships/image" Target="../media/image175.emf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72.xml"/><Relationship Id="rId11" Type="http://schemas.openxmlformats.org/officeDocument/2006/relationships/image" Target="../media/image166.emf"/><Relationship Id="rId24" Type="http://schemas.openxmlformats.org/officeDocument/2006/relationships/control" Target="../activeX/activeX181.xml"/><Relationship Id="rId32" Type="http://schemas.openxmlformats.org/officeDocument/2006/relationships/control" Target="../activeX/activeX185.xml"/><Relationship Id="rId37" Type="http://schemas.openxmlformats.org/officeDocument/2006/relationships/image" Target="../media/image1.emf"/><Relationship Id="rId5" Type="http://schemas.openxmlformats.org/officeDocument/2006/relationships/image" Target="../media/image163.emf"/><Relationship Id="rId15" Type="http://schemas.openxmlformats.org/officeDocument/2006/relationships/image" Target="../media/image168.emf"/><Relationship Id="rId23" Type="http://schemas.openxmlformats.org/officeDocument/2006/relationships/image" Target="../media/image172.emf"/><Relationship Id="rId28" Type="http://schemas.openxmlformats.org/officeDocument/2006/relationships/control" Target="../activeX/activeX183.xml"/><Relationship Id="rId36" Type="http://schemas.openxmlformats.org/officeDocument/2006/relationships/control" Target="../activeX/activeX187.xml"/><Relationship Id="rId10" Type="http://schemas.openxmlformats.org/officeDocument/2006/relationships/control" Target="../activeX/activeX174.xml"/><Relationship Id="rId19" Type="http://schemas.openxmlformats.org/officeDocument/2006/relationships/image" Target="../media/image170.emf"/><Relationship Id="rId31" Type="http://schemas.openxmlformats.org/officeDocument/2006/relationships/image" Target="../media/image176.emf"/><Relationship Id="rId4" Type="http://schemas.openxmlformats.org/officeDocument/2006/relationships/control" Target="../activeX/activeX171.xml"/><Relationship Id="rId9" Type="http://schemas.openxmlformats.org/officeDocument/2006/relationships/image" Target="../media/image165.emf"/><Relationship Id="rId14" Type="http://schemas.openxmlformats.org/officeDocument/2006/relationships/control" Target="../activeX/activeX176.xml"/><Relationship Id="rId22" Type="http://schemas.openxmlformats.org/officeDocument/2006/relationships/control" Target="../activeX/activeX180.xml"/><Relationship Id="rId27" Type="http://schemas.openxmlformats.org/officeDocument/2006/relationships/image" Target="../media/image174.emf"/><Relationship Id="rId30" Type="http://schemas.openxmlformats.org/officeDocument/2006/relationships/control" Target="../activeX/activeX184.xml"/><Relationship Id="rId35" Type="http://schemas.openxmlformats.org/officeDocument/2006/relationships/image" Target="../media/image178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.xml"/><Relationship Id="rId13" Type="http://schemas.openxmlformats.org/officeDocument/2006/relationships/image" Target="../media/image23.emf"/><Relationship Id="rId18" Type="http://schemas.openxmlformats.org/officeDocument/2006/relationships/control" Target="../activeX/activeX25.xml"/><Relationship Id="rId26" Type="http://schemas.openxmlformats.org/officeDocument/2006/relationships/control" Target="../activeX/activeX29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27.emf"/><Relationship Id="rId34" Type="http://schemas.openxmlformats.org/officeDocument/2006/relationships/control" Target="../activeX/activeX33.xml"/><Relationship Id="rId7" Type="http://schemas.openxmlformats.org/officeDocument/2006/relationships/image" Target="../media/image20.emf"/><Relationship Id="rId12" Type="http://schemas.openxmlformats.org/officeDocument/2006/relationships/control" Target="../activeX/activeX22.xml"/><Relationship Id="rId17" Type="http://schemas.openxmlformats.org/officeDocument/2006/relationships/image" Target="../media/image25.emf"/><Relationship Id="rId25" Type="http://schemas.openxmlformats.org/officeDocument/2006/relationships/image" Target="../media/image29.emf"/><Relationship Id="rId33" Type="http://schemas.openxmlformats.org/officeDocument/2006/relationships/image" Target="../media/image33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24.xml"/><Relationship Id="rId20" Type="http://schemas.openxmlformats.org/officeDocument/2006/relationships/control" Target="../activeX/activeX26.xml"/><Relationship Id="rId29" Type="http://schemas.openxmlformats.org/officeDocument/2006/relationships/image" Target="../media/image31.emf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9.xml"/><Relationship Id="rId11" Type="http://schemas.openxmlformats.org/officeDocument/2006/relationships/image" Target="../media/image22.emf"/><Relationship Id="rId24" Type="http://schemas.openxmlformats.org/officeDocument/2006/relationships/control" Target="../activeX/activeX28.xml"/><Relationship Id="rId32" Type="http://schemas.openxmlformats.org/officeDocument/2006/relationships/control" Target="../activeX/activeX32.xml"/><Relationship Id="rId37" Type="http://schemas.openxmlformats.org/officeDocument/2006/relationships/image" Target="../media/image1.emf"/><Relationship Id="rId5" Type="http://schemas.openxmlformats.org/officeDocument/2006/relationships/image" Target="../media/image19.emf"/><Relationship Id="rId15" Type="http://schemas.openxmlformats.org/officeDocument/2006/relationships/image" Target="../media/image24.emf"/><Relationship Id="rId23" Type="http://schemas.openxmlformats.org/officeDocument/2006/relationships/image" Target="../media/image28.emf"/><Relationship Id="rId28" Type="http://schemas.openxmlformats.org/officeDocument/2006/relationships/control" Target="../activeX/activeX30.xml"/><Relationship Id="rId36" Type="http://schemas.openxmlformats.org/officeDocument/2006/relationships/control" Target="../activeX/activeX34.xml"/><Relationship Id="rId10" Type="http://schemas.openxmlformats.org/officeDocument/2006/relationships/control" Target="../activeX/activeX21.xml"/><Relationship Id="rId19" Type="http://schemas.openxmlformats.org/officeDocument/2006/relationships/image" Target="../media/image26.emf"/><Relationship Id="rId31" Type="http://schemas.openxmlformats.org/officeDocument/2006/relationships/image" Target="../media/image32.emf"/><Relationship Id="rId4" Type="http://schemas.openxmlformats.org/officeDocument/2006/relationships/control" Target="../activeX/activeX18.xml"/><Relationship Id="rId9" Type="http://schemas.openxmlformats.org/officeDocument/2006/relationships/image" Target="../media/image21.emf"/><Relationship Id="rId14" Type="http://schemas.openxmlformats.org/officeDocument/2006/relationships/control" Target="../activeX/activeX23.xml"/><Relationship Id="rId22" Type="http://schemas.openxmlformats.org/officeDocument/2006/relationships/control" Target="../activeX/activeX27.xml"/><Relationship Id="rId27" Type="http://schemas.openxmlformats.org/officeDocument/2006/relationships/image" Target="../media/image30.emf"/><Relationship Id="rId30" Type="http://schemas.openxmlformats.org/officeDocument/2006/relationships/control" Target="../activeX/activeX31.xml"/><Relationship Id="rId35" Type="http://schemas.openxmlformats.org/officeDocument/2006/relationships/image" Target="../media/image34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39.emf"/><Relationship Id="rId18" Type="http://schemas.openxmlformats.org/officeDocument/2006/relationships/control" Target="../activeX/activeX42.xml"/><Relationship Id="rId26" Type="http://schemas.openxmlformats.org/officeDocument/2006/relationships/control" Target="../activeX/activeX46.xml"/><Relationship Id="rId3" Type="http://schemas.openxmlformats.org/officeDocument/2006/relationships/vmlDrawing" Target="../drawings/vmlDrawing3.vml"/><Relationship Id="rId21" Type="http://schemas.openxmlformats.org/officeDocument/2006/relationships/image" Target="../media/image43.emf"/><Relationship Id="rId34" Type="http://schemas.openxmlformats.org/officeDocument/2006/relationships/control" Target="../activeX/activeX50.xml"/><Relationship Id="rId7" Type="http://schemas.openxmlformats.org/officeDocument/2006/relationships/image" Target="../media/image36.emf"/><Relationship Id="rId12" Type="http://schemas.openxmlformats.org/officeDocument/2006/relationships/control" Target="../activeX/activeX39.xml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41.xml"/><Relationship Id="rId20" Type="http://schemas.openxmlformats.org/officeDocument/2006/relationships/control" Target="../activeX/activeX43.xml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6.xml"/><Relationship Id="rId11" Type="http://schemas.openxmlformats.org/officeDocument/2006/relationships/image" Target="../media/image38.emf"/><Relationship Id="rId24" Type="http://schemas.openxmlformats.org/officeDocument/2006/relationships/control" Target="../activeX/activeX45.xml"/><Relationship Id="rId32" Type="http://schemas.openxmlformats.org/officeDocument/2006/relationships/control" Target="../activeX/activeX49.xml"/><Relationship Id="rId37" Type="http://schemas.openxmlformats.org/officeDocument/2006/relationships/image" Target="../media/image1.emf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control" Target="../activeX/activeX47.xml"/><Relationship Id="rId36" Type="http://schemas.openxmlformats.org/officeDocument/2006/relationships/control" Target="../activeX/activeX51.xml"/><Relationship Id="rId10" Type="http://schemas.openxmlformats.org/officeDocument/2006/relationships/control" Target="../activeX/activeX38.xml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control" Target="../activeX/activeX35.xml"/><Relationship Id="rId9" Type="http://schemas.openxmlformats.org/officeDocument/2006/relationships/image" Target="../media/image37.emf"/><Relationship Id="rId14" Type="http://schemas.openxmlformats.org/officeDocument/2006/relationships/control" Target="../activeX/activeX40.xml"/><Relationship Id="rId22" Type="http://schemas.openxmlformats.org/officeDocument/2006/relationships/control" Target="../activeX/activeX44.xml"/><Relationship Id="rId27" Type="http://schemas.openxmlformats.org/officeDocument/2006/relationships/image" Target="../media/image46.emf"/><Relationship Id="rId30" Type="http://schemas.openxmlformats.org/officeDocument/2006/relationships/control" Target="../activeX/activeX48.xml"/><Relationship Id="rId35" Type="http://schemas.openxmlformats.org/officeDocument/2006/relationships/image" Target="../media/image50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4.xml"/><Relationship Id="rId13" Type="http://schemas.openxmlformats.org/officeDocument/2006/relationships/image" Target="../media/image55.emf"/><Relationship Id="rId18" Type="http://schemas.openxmlformats.org/officeDocument/2006/relationships/control" Target="../activeX/activeX59.xml"/><Relationship Id="rId26" Type="http://schemas.openxmlformats.org/officeDocument/2006/relationships/control" Target="../activeX/activeX63.xml"/><Relationship Id="rId3" Type="http://schemas.openxmlformats.org/officeDocument/2006/relationships/vmlDrawing" Target="../drawings/vmlDrawing4.vml"/><Relationship Id="rId21" Type="http://schemas.openxmlformats.org/officeDocument/2006/relationships/image" Target="../media/image59.emf"/><Relationship Id="rId34" Type="http://schemas.openxmlformats.org/officeDocument/2006/relationships/control" Target="../activeX/activeX67.xml"/><Relationship Id="rId7" Type="http://schemas.openxmlformats.org/officeDocument/2006/relationships/image" Target="../media/image52.emf"/><Relationship Id="rId12" Type="http://schemas.openxmlformats.org/officeDocument/2006/relationships/control" Target="../activeX/activeX56.xml"/><Relationship Id="rId17" Type="http://schemas.openxmlformats.org/officeDocument/2006/relationships/image" Target="../media/image57.emf"/><Relationship Id="rId25" Type="http://schemas.openxmlformats.org/officeDocument/2006/relationships/image" Target="../media/image61.emf"/><Relationship Id="rId33" Type="http://schemas.openxmlformats.org/officeDocument/2006/relationships/image" Target="../media/image65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58.xml"/><Relationship Id="rId20" Type="http://schemas.openxmlformats.org/officeDocument/2006/relationships/control" Target="../activeX/activeX60.xml"/><Relationship Id="rId29" Type="http://schemas.openxmlformats.org/officeDocument/2006/relationships/image" Target="../media/image63.emf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53.xml"/><Relationship Id="rId11" Type="http://schemas.openxmlformats.org/officeDocument/2006/relationships/image" Target="../media/image54.emf"/><Relationship Id="rId24" Type="http://schemas.openxmlformats.org/officeDocument/2006/relationships/control" Target="../activeX/activeX62.xml"/><Relationship Id="rId32" Type="http://schemas.openxmlformats.org/officeDocument/2006/relationships/control" Target="../activeX/activeX66.xml"/><Relationship Id="rId37" Type="http://schemas.openxmlformats.org/officeDocument/2006/relationships/image" Target="../media/image1.emf"/><Relationship Id="rId5" Type="http://schemas.openxmlformats.org/officeDocument/2006/relationships/image" Target="../media/image51.emf"/><Relationship Id="rId15" Type="http://schemas.openxmlformats.org/officeDocument/2006/relationships/image" Target="../media/image56.emf"/><Relationship Id="rId23" Type="http://schemas.openxmlformats.org/officeDocument/2006/relationships/image" Target="../media/image60.emf"/><Relationship Id="rId28" Type="http://schemas.openxmlformats.org/officeDocument/2006/relationships/control" Target="../activeX/activeX64.xml"/><Relationship Id="rId36" Type="http://schemas.openxmlformats.org/officeDocument/2006/relationships/control" Target="../activeX/activeX68.xml"/><Relationship Id="rId10" Type="http://schemas.openxmlformats.org/officeDocument/2006/relationships/control" Target="../activeX/activeX55.xml"/><Relationship Id="rId19" Type="http://schemas.openxmlformats.org/officeDocument/2006/relationships/image" Target="../media/image58.emf"/><Relationship Id="rId31" Type="http://schemas.openxmlformats.org/officeDocument/2006/relationships/image" Target="../media/image64.emf"/><Relationship Id="rId4" Type="http://schemas.openxmlformats.org/officeDocument/2006/relationships/control" Target="../activeX/activeX52.xml"/><Relationship Id="rId9" Type="http://schemas.openxmlformats.org/officeDocument/2006/relationships/image" Target="../media/image53.emf"/><Relationship Id="rId14" Type="http://schemas.openxmlformats.org/officeDocument/2006/relationships/control" Target="../activeX/activeX57.xml"/><Relationship Id="rId22" Type="http://schemas.openxmlformats.org/officeDocument/2006/relationships/control" Target="../activeX/activeX61.xml"/><Relationship Id="rId27" Type="http://schemas.openxmlformats.org/officeDocument/2006/relationships/image" Target="../media/image62.emf"/><Relationship Id="rId30" Type="http://schemas.openxmlformats.org/officeDocument/2006/relationships/control" Target="../activeX/activeX65.xml"/><Relationship Id="rId35" Type="http://schemas.openxmlformats.org/officeDocument/2006/relationships/image" Target="../media/image66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1.xml"/><Relationship Id="rId13" Type="http://schemas.openxmlformats.org/officeDocument/2006/relationships/image" Target="../media/image71.emf"/><Relationship Id="rId18" Type="http://schemas.openxmlformats.org/officeDocument/2006/relationships/control" Target="../activeX/activeX76.xml"/><Relationship Id="rId26" Type="http://schemas.openxmlformats.org/officeDocument/2006/relationships/control" Target="../activeX/activeX80.xml"/><Relationship Id="rId3" Type="http://schemas.openxmlformats.org/officeDocument/2006/relationships/vmlDrawing" Target="../drawings/vmlDrawing5.vml"/><Relationship Id="rId21" Type="http://schemas.openxmlformats.org/officeDocument/2006/relationships/image" Target="../media/image75.emf"/><Relationship Id="rId34" Type="http://schemas.openxmlformats.org/officeDocument/2006/relationships/control" Target="../activeX/activeX84.xml"/><Relationship Id="rId7" Type="http://schemas.openxmlformats.org/officeDocument/2006/relationships/image" Target="../media/image68.emf"/><Relationship Id="rId12" Type="http://schemas.openxmlformats.org/officeDocument/2006/relationships/control" Target="../activeX/activeX73.xml"/><Relationship Id="rId17" Type="http://schemas.openxmlformats.org/officeDocument/2006/relationships/image" Target="../media/image73.emf"/><Relationship Id="rId25" Type="http://schemas.openxmlformats.org/officeDocument/2006/relationships/image" Target="../media/image77.emf"/><Relationship Id="rId33" Type="http://schemas.openxmlformats.org/officeDocument/2006/relationships/image" Target="../media/image81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75.xml"/><Relationship Id="rId20" Type="http://schemas.openxmlformats.org/officeDocument/2006/relationships/control" Target="../activeX/activeX77.xml"/><Relationship Id="rId29" Type="http://schemas.openxmlformats.org/officeDocument/2006/relationships/image" Target="../media/image79.emf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70.xml"/><Relationship Id="rId11" Type="http://schemas.openxmlformats.org/officeDocument/2006/relationships/image" Target="../media/image70.emf"/><Relationship Id="rId24" Type="http://schemas.openxmlformats.org/officeDocument/2006/relationships/control" Target="../activeX/activeX79.xml"/><Relationship Id="rId32" Type="http://schemas.openxmlformats.org/officeDocument/2006/relationships/control" Target="../activeX/activeX83.xml"/><Relationship Id="rId37" Type="http://schemas.openxmlformats.org/officeDocument/2006/relationships/image" Target="../media/image1.emf"/><Relationship Id="rId5" Type="http://schemas.openxmlformats.org/officeDocument/2006/relationships/image" Target="../media/image67.emf"/><Relationship Id="rId15" Type="http://schemas.openxmlformats.org/officeDocument/2006/relationships/image" Target="../media/image72.emf"/><Relationship Id="rId23" Type="http://schemas.openxmlformats.org/officeDocument/2006/relationships/image" Target="../media/image76.emf"/><Relationship Id="rId28" Type="http://schemas.openxmlformats.org/officeDocument/2006/relationships/control" Target="../activeX/activeX81.xml"/><Relationship Id="rId36" Type="http://schemas.openxmlformats.org/officeDocument/2006/relationships/control" Target="../activeX/activeX85.xml"/><Relationship Id="rId10" Type="http://schemas.openxmlformats.org/officeDocument/2006/relationships/control" Target="../activeX/activeX72.xml"/><Relationship Id="rId19" Type="http://schemas.openxmlformats.org/officeDocument/2006/relationships/image" Target="../media/image74.emf"/><Relationship Id="rId31" Type="http://schemas.openxmlformats.org/officeDocument/2006/relationships/image" Target="../media/image80.emf"/><Relationship Id="rId4" Type="http://schemas.openxmlformats.org/officeDocument/2006/relationships/control" Target="../activeX/activeX69.xml"/><Relationship Id="rId9" Type="http://schemas.openxmlformats.org/officeDocument/2006/relationships/image" Target="../media/image69.emf"/><Relationship Id="rId14" Type="http://schemas.openxmlformats.org/officeDocument/2006/relationships/control" Target="../activeX/activeX74.xml"/><Relationship Id="rId22" Type="http://schemas.openxmlformats.org/officeDocument/2006/relationships/control" Target="../activeX/activeX78.xml"/><Relationship Id="rId27" Type="http://schemas.openxmlformats.org/officeDocument/2006/relationships/image" Target="../media/image78.emf"/><Relationship Id="rId30" Type="http://schemas.openxmlformats.org/officeDocument/2006/relationships/control" Target="../activeX/activeX82.xml"/><Relationship Id="rId35" Type="http://schemas.openxmlformats.org/officeDocument/2006/relationships/image" Target="../media/image82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8.xml"/><Relationship Id="rId13" Type="http://schemas.openxmlformats.org/officeDocument/2006/relationships/image" Target="../media/image87.emf"/><Relationship Id="rId18" Type="http://schemas.openxmlformats.org/officeDocument/2006/relationships/control" Target="../activeX/activeX93.xml"/><Relationship Id="rId26" Type="http://schemas.openxmlformats.org/officeDocument/2006/relationships/control" Target="../activeX/activeX97.xml"/><Relationship Id="rId3" Type="http://schemas.openxmlformats.org/officeDocument/2006/relationships/vmlDrawing" Target="../drawings/vmlDrawing6.vml"/><Relationship Id="rId21" Type="http://schemas.openxmlformats.org/officeDocument/2006/relationships/image" Target="../media/image91.emf"/><Relationship Id="rId34" Type="http://schemas.openxmlformats.org/officeDocument/2006/relationships/control" Target="../activeX/activeX101.xml"/><Relationship Id="rId7" Type="http://schemas.openxmlformats.org/officeDocument/2006/relationships/image" Target="../media/image84.emf"/><Relationship Id="rId12" Type="http://schemas.openxmlformats.org/officeDocument/2006/relationships/control" Target="../activeX/activeX90.xml"/><Relationship Id="rId17" Type="http://schemas.openxmlformats.org/officeDocument/2006/relationships/image" Target="../media/image89.emf"/><Relationship Id="rId25" Type="http://schemas.openxmlformats.org/officeDocument/2006/relationships/image" Target="../media/image93.emf"/><Relationship Id="rId33" Type="http://schemas.openxmlformats.org/officeDocument/2006/relationships/image" Target="../media/image97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92.xml"/><Relationship Id="rId20" Type="http://schemas.openxmlformats.org/officeDocument/2006/relationships/control" Target="../activeX/activeX94.xml"/><Relationship Id="rId29" Type="http://schemas.openxmlformats.org/officeDocument/2006/relationships/image" Target="../media/image95.emf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87.xml"/><Relationship Id="rId11" Type="http://schemas.openxmlformats.org/officeDocument/2006/relationships/image" Target="../media/image86.emf"/><Relationship Id="rId24" Type="http://schemas.openxmlformats.org/officeDocument/2006/relationships/control" Target="../activeX/activeX96.xml"/><Relationship Id="rId32" Type="http://schemas.openxmlformats.org/officeDocument/2006/relationships/control" Target="../activeX/activeX100.xml"/><Relationship Id="rId37" Type="http://schemas.openxmlformats.org/officeDocument/2006/relationships/image" Target="../media/image1.emf"/><Relationship Id="rId5" Type="http://schemas.openxmlformats.org/officeDocument/2006/relationships/image" Target="../media/image83.emf"/><Relationship Id="rId15" Type="http://schemas.openxmlformats.org/officeDocument/2006/relationships/image" Target="../media/image88.emf"/><Relationship Id="rId23" Type="http://schemas.openxmlformats.org/officeDocument/2006/relationships/image" Target="../media/image92.emf"/><Relationship Id="rId28" Type="http://schemas.openxmlformats.org/officeDocument/2006/relationships/control" Target="../activeX/activeX98.xml"/><Relationship Id="rId36" Type="http://schemas.openxmlformats.org/officeDocument/2006/relationships/control" Target="../activeX/activeX102.xml"/><Relationship Id="rId10" Type="http://schemas.openxmlformats.org/officeDocument/2006/relationships/control" Target="../activeX/activeX89.xml"/><Relationship Id="rId19" Type="http://schemas.openxmlformats.org/officeDocument/2006/relationships/image" Target="../media/image90.emf"/><Relationship Id="rId31" Type="http://schemas.openxmlformats.org/officeDocument/2006/relationships/image" Target="../media/image96.emf"/><Relationship Id="rId4" Type="http://schemas.openxmlformats.org/officeDocument/2006/relationships/control" Target="../activeX/activeX86.xml"/><Relationship Id="rId9" Type="http://schemas.openxmlformats.org/officeDocument/2006/relationships/image" Target="../media/image85.emf"/><Relationship Id="rId14" Type="http://schemas.openxmlformats.org/officeDocument/2006/relationships/control" Target="../activeX/activeX91.xml"/><Relationship Id="rId22" Type="http://schemas.openxmlformats.org/officeDocument/2006/relationships/control" Target="../activeX/activeX95.xml"/><Relationship Id="rId27" Type="http://schemas.openxmlformats.org/officeDocument/2006/relationships/image" Target="../media/image94.emf"/><Relationship Id="rId30" Type="http://schemas.openxmlformats.org/officeDocument/2006/relationships/control" Target="../activeX/activeX99.xml"/><Relationship Id="rId35" Type="http://schemas.openxmlformats.org/officeDocument/2006/relationships/image" Target="../media/image98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5.xml"/><Relationship Id="rId13" Type="http://schemas.openxmlformats.org/officeDocument/2006/relationships/image" Target="../media/image103.emf"/><Relationship Id="rId18" Type="http://schemas.openxmlformats.org/officeDocument/2006/relationships/control" Target="../activeX/activeX110.xml"/><Relationship Id="rId26" Type="http://schemas.openxmlformats.org/officeDocument/2006/relationships/control" Target="../activeX/activeX114.xml"/><Relationship Id="rId3" Type="http://schemas.openxmlformats.org/officeDocument/2006/relationships/vmlDrawing" Target="../drawings/vmlDrawing7.vml"/><Relationship Id="rId21" Type="http://schemas.openxmlformats.org/officeDocument/2006/relationships/image" Target="../media/image107.emf"/><Relationship Id="rId34" Type="http://schemas.openxmlformats.org/officeDocument/2006/relationships/control" Target="../activeX/activeX118.xml"/><Relationship Id="rId7" Type="http://schemas.openxmlformats.org/officeDocument/2006/relationships/image" Target="../media/image100.emf"/><Relationship Id="rId12" Type="http://schemas.openxmlformats.org/officeDocument/2006/relationships/control" Target="../activeX/activeX107.xml"/><Relationship Id="rId17" Type="http://schemas.openxmlformats.org/officeDocument/2006/relationships/image" Target="../media/image105.emf"/><Relationship Id="rId25" Type="http://schemas.openxmlformats.org/officeDocument/2006/relationships/image" Target="../media/image109.emf"/><Relationship Id="rId33" Type="http://schemas.openxmlformats.org/officeDocument/2006/relationships/image" Target="../media/image113.emf"/><Relationship Id="rId2" Type="http://schemas.openxmlformats.org/officeDocument/2006/relationships/drawing" Target="../drawings/drawing7.xml"/><Relationship Id="rId16" Type="http://schemas.openxmlformats.org/officeDocument/2006/relationships/control" Target="../activeX/activeX109.xml"/><Relationship Id="rId20" Type="http://schemas.openxmlformats.org/officeDocument/2006/relationships/control" Target="../activeX/activeX111.xml"/><Relationship Id="rId29" Type="http://schemas.openxmlformats.org/officeDocument/2006/relationships/image" Target="../media/image111.emf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04.xml"/><Relationship Id="rId11" Type="http://schemas.openxmlformats.org/officeDocument/2006/relationships/image" Target="../media/image102.emf"/><Relationship Id="rId24" Type="http://schemas.openxmlformats.org/officeDocument/2006/relationships/control" Target="../activeX/activeX113.xml"/><Relationship Id="rId32" Type="http://schemas.openxmlformats.org/officeDocument/2006/relationships/control" Target="../activeX/activeX117.xml"/><Relationship Id="rId37" Type="http://schemas.openxmlformats.org/officeDocument/2006/relationships/image" Target="../media/image1.emf"/><Relationship Id="rId5" Type="http://schemas.openxmlformats.org/officeDocument/2006/relationships/image" Target="../media/image99.emf"/><Relationship Id="rId15" Type="http://schemas.openxmlformats.org/officeDocument/2006/relationships/image" Target="../media/image104.emf"/><Relationship Id="rId23" Type="http://schemas.openxmlformats.org/officeDocument/2006/relationships/image" Target="../media/image108.emf"/><Relationship Id="rId28" Type="http://schemas.openxmlformats.org/officeDocument/2006/relationships/control" Target="../activeX/activeX115.xml"/><Relationship Id="rId36" Type="http://schemas.openxmlformats.org/officeDocument/2006/relationships/control" Target="../activeX/activeX119.xml"/><Relationship Id="rId10" Type="http://schemas.openxmlformats.org/officeDocument/2006/relationships/control" Target="../activeX/activeX106.xml"/><Relationship Id="rId19" Type="http://schemas.openxmlformats.org/officeDocument/2006/relationships/image" Target="../media/image106.emf"/><Relationship Id="rId31" Type="http://schemas.openxmlformats.org/officeDocument/2006/relationships/image" Target="../media/image112.emf"/><Relationship Id="rId4" Type="http://schemas.openxmlformats.org/officeDocument/2006/relationships/control" Target="../activeX/activeX103.xml"/><Relationship Id="rId9" Type="http://schemas.openxmlformats.org/officeDocument/2006/relationships/image" Target="../media/image101.emf"/><Relationship Id="rId14" Type="http://schemas.openxmlformats.org/officeDocument/2006/relationships/control" Target="../activeX/activeX108.xml"/><Relationship Id="rId22" Type="http://schemas.openxmlformats.org/officeDocument/2006/relationships/control" Target="../activeX/activeX112.xml"/><Relationship Id="rId27" Type="http://schemas.openxmlformats.org/officeDocument/2006/relationships/image" Target="../media/image110.emf"/><Relationship Id="rId30" Type="http://schemas.openxmlformats.org/officeDocument/2006/relationships/control" Target="../activeX/activeX116.xml"/><Relationship Id="rId35" Type="http://schemas.openxmlformats.org/officeDocument/2006/relationships/image" Target="../media/image114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2.xml"/><Relationship Id="rId13" Type="http://schemas.openxmlformats.org/officeDocument/2006/relationships/image" Target="../media/image119.emf"/><Relationship Id="rId18" Type="http://schemas.openxmlformats.org/officeDocument/2006/relationships/control" Target="../activeX/activeX127.xml"/><Relationship Id="rId26" Type="http://schemas.openxmlformats.org/officeDocument/2006/relationships/control" Target="../activeX/activeX131.xml"/><Relationship Id="rId3" Type="http://schemas.openxmlformats.org/officeDocument/2006/relationships/vmlDrawing" Target="../drawings/vmlDrawing8.vml"/><Relationship Id="rId21" Type="http://schemas.openxmlformats.org/officeDocument/2006/relationships/image" Target="../media/image123.emf"/><Relationship Id="rId34" Type="http://schemas.openxmlformats.org/officeDocument/2006/relationships/control" Target="../activeX/activeX135.xml"/><Relationship Id="rId7" Type="http://schemas.openxmlformats.org/officeDocument/2006/relationships/image" Target="../media/image116.emf"/><Relationship Id="rId12" Type="http://schemas.openxmlformats.org/officeDocument/2006/relationships/control" Target="../activeX/activeX124.xml"/><Relationship Id="rId17" Type="http://schemas.openxmlformats.org/officeDocument/2006/relationships/image" Target="../media/image121.emf"/><Relationship Id="rId25" Type="http://schemas.openxmlformats.org/officeDocument/2006/relationships/image" Target="../media/image125.emf"/><Relationship Id="rId33" Type="http://schemas.openxmlformats.org/officeDocument/2006/relationships/image" Target="../media/image129.emf"/><Relationship Id="rId2" Type="http://schemas.openxmlformats.org/officeDocument/2006/relationships/drawing" Target="../drawings/drawing8.xml"/><Relationship Id="rId16" Type="http://schemas.openxmlformats.org/officeDocument/2006/relationships/control" Target="../activeX/activeX126.xml"/><Relationship Id="rId20" Type="http://schemas.openxmlformats.org/officeDocument/2006/relationships/control" Target="../activeX/activeX128.xml"/><Relationship Id="rId29" Type="http://schemas.openxmlformats.org/officeDocument/2006/relationships/image" Target="../media/image127.emf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1.xml"/><Relationship Id="rId11" Type="http://schemas.openxmlformats.org/officeDocument/2006/relationships/image" Target="../media/image118.emf"/><Relationship Id="rId24" Type="http://schemas.openxmlformats.org/officeDocument/2006/relationships/control" Target="../activeX/activeX130.xml"/><Relationship Id="rId32" Type="http://schemas.openxmlformats.org/officeDocument/2006/relationships/control" Target="../activeX/activeX134.xml"/><Relationship Id="rId37" Type="http://schemas.openxmlformats.org/officeDocument/2006/relationships/image" Target="../media/image1.emf"/><Relationship Id="rId5" Type="http://schemas.openxmlformats.org/officeDocument/2006/relationships/image" Target="../media/image115.emf"/><Relationship Id="rId15" Type="http://schemas.openxmlformats.org/officeDocument/2006/relationships/image" Target="../media/image120.emf"/><Relationship Id="rId23" Type="http://schemas.openxmlformats.org/officeDocument/2006/relationships/image" Target="../media/image124.emf"/><Relationship Id="rId28" Type="http://schemas.openxmlformats.org/officeDocument/2006/relationships/control" Target="../activeX/activeX132.xml"/><Relationship Id="rId36" Type="http://schemas.openxmlformats.org/officeDocument/2006/relationships/control" Target="../activeX/activeX136.xml"/><Relationship Id="rId10" Type="http://schemas.openxmlformats.org/officeDocument/2006/relationships/control" Target="../activeX/activeX123.xml"/><Relationship Id="rId19" Type="http://schemas.openxmlformats.org/officeDocument/2006/relationships/image" Target="../media/image122.emf"/><Relationship Id="rId31" Type="http://schemas.openxmlformats.org/officeDocument/2006/relationships/image" Target="../media/image128.emf"/><Relationship Id="rId4" Type="http://schemas.openxmlformats.org/officeDocument/2006/relationships/control" Target="../activeX/activeX120.xml"/><Relationship Id="rId9" Type="http://schemas.openxmlformats.org/officeDocument/2006/relationships/image" Target="../media/image117.emf"/><Relationship Id="rId14" Type="http://schemas.openxmlformats.org/officeDocument/2006/relationships/control" Target="../activeX/activeX125.xml"/><Relationship Id="rId22" Type="http://schemas.openxmlformats.org/officeDocument/2006/relationships/control" Target="../activeX/activeX129.xml"/><Relationship Id="rId27" Type="http://schemas.openxmlformats.org/officeDocument/2006/relationships/image" Target="../media/image126.emf"/><Relationship Id="rId30" Type="http://schemas.openxmlformats.org/officeDocument/2006/relationships/control" Target="../activeX/activeX133.xml"/><Relationship Id="rId35" Type="http://schemas.openxmlformats.org/officeDocument/2006/relationships/image" Target="../media/image130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9.xml"/><Relationship Id="rId13" Type="http://schemas.openxmlformats.org/officeDocument/2006/relationships/image" Target="../media/image134.emf"/><Relationship Id="rId18" Type="http://schemas.openxmlformats.org/officeDocument/2006/relationships/control" Target="../activeX/activeX144.xml"/><Relationship Id="rId26" Type="http://schemas.openxmlformats.org/officeDocument/2006/relationships/control" Target="../activeX/activeX148.xml"/><Relationship Id="rId3" Type="http://schemas.openxmlformats.org/officeDocument/2006/relationships/vmlDrawing" Target="../drawings/vmlDrawing9.vml"/><Relationship Id="rId21" Type="http://schemas.openxmlformats.org/officeDocument/2006/relationships/image" Target="../media/image138.emf"/><Relationship Id="rId34" Type="http://schemas.openxmlformats.org/officeDocument/2006/relationships/control" Target="../activeX/activeX152.xml"/><Relationship Id="rId7" Type="http://schemas.openxmlformats.org/officeDocument/2006/relationships/image" Target="../media/image131.emf"/><Relationship Id="rId12" Type="http://schemas.openxmlformats.org/officeDocument/2006/relationships/control" Target="../activeX/activeX141.xml"/><Relationship Id="rId17" Type="http://schemas.openxmlformats.org/officeDocument/2006/relationships/image" Target="../media/image136.emf"/><Relationship Id="rId25" Type="http://schemas.openxmlformats.org/officeDocument/2006/relationships/image" Target="../media/image140.emf"/><Relationship Id="rId33" Type="http://schemas.openxmlformats.org/officeDocument/2006/relationships/image" Target="../media/image144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143.xml"/><Relationship Id="rId20" Type="http://schemas.openxmlformats.org/officeDocument/2006/relationships/control" Target="../activeX/activeX145.xml"/><Relationship Id="rId29" Type="http://schemas.openxmlformats.org/officeDocument/2006/relationships/image" Target="../media/image142.emf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38.xml"/><Relationship Id="rId11" Type="http://schemas.openxmlformats.org/officeDocument/2006/relationships/image" Target="../media/image133.emf"/><Relationship Id="rId24" Type="http://schemas.openxmlformats.org/officeDocument/2006/relationships/control" Target="../activeX/activeX147.xml"/><Relationship Id="rId32" Type="http://schemas.openxmlformats.org/officeDocument/2006/relationships/control" Target="../activeX/activeX151.xml"/><Relationship Id="rId37" Type="http://schemas.openxmlformats.org/officeDocument/2006/relationships/image" Target="../media/image146.emf"/><Relationship Id="rId5" Type="http://schemas.openxmlformats.org/officeDocument/2006/relationships/image" Target="../media/image1.emf"/><Relationship Id="rId15" Type="http://schemas.openxmlformats.org/officeDocument/2006/relationships/image" Target="../media/image135.emf"/><Relationship Id="rId23" Type="http://schemas.openxmlformats.org/officeDocument/2006/relationships/image" Target="../media/image139.emf"/><Relationship Id="rId28" Type="http://schemas.openxmlformats.org/officeDocument/2006/relationships/control" Target="../activeX/activeX149.xml"/><Relationship Id="rId36" Type="http://schemas.openxmlformats.org/officeDocument/2006/relationships/control" Target="../activeX/activeX153.xml"/><Relationship Id="rId10" Type="http://schemas.openxmlformats.org/officeDocument/2006/relationships/control" Target="../activeX/activeX140.xml"/><Relationship Id="rId19" Type="http://schemas.openxmlformats.org/officeDocument/2006/relationships/image" Target="../media/image137.emf"/><Relationship Id="rId31" Type="http://schemas.openxmlformats.org/officeDocument/2006/relationships/image" Target="../media/image143.emf"/><Relationship Id="rId4" Type="http://schemas.openxmlformats.org/officeDocument/2006/relationships/control" Target="../activeX/activeX137.xml"/><Relationship Id="rId9" Type="http://schemas.openxmlformats.org/officeDocument/2006/relationships/image" Target="../media/image132.emf"/><Relationship Id="rId14" Type="http://schemas.openxmlformats.org/officeDocument/2006/relationships/control" Target="../activeX/activeX142.xml"/><Relationship Id="rId22" Type="http://schemas.openxmlformats.org/officeDocument/2006/relationships/control" Target="../activeX/activeX146.xml"/><Relationship Id="rId27" Type="http://schemas.openxmlformats.org/officeDocument/2006/relationships/image" Target="../media/image141.emf"/><Relationship Id="rId30" Type="http://schemas.openxmlformats.org/officeDocument/2006/relationships/control" Target="../activeX/activeX150.xml"/><Relationship Id="rId35" Type="http://schemas.openxmlformats.org/officeDocument/2006/relationships/image" Target="../media/image145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TN280"/>
  <sheetViews>
    <sheetView zoomScaleNormal="100" workbookViewId="0">
      <selection activeCell="P6" sqref="P6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45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57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57</v>
      </c>
      <c r="O4" s="15" t="s">
        <v>58</v>
      </c>
      <c r="P4" s="15" t="s">
        <v>62</v>
      </c>
      <c r="Q4" s="15" t="s">
        <v>59</v>
      </c>
      <c r="R4" s="15" t="s">
        <v>63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47">
        <v>9974</v>
      </c>
      <c r="I5" s="48">
        <v>12003</v>
      </c>
      <c r="J5" s="49">
        <f xml:space="preserve"> H5-I5</f>
        <v>-2029</v>
      </c>
      <c r="K5" s="50">
        <f>J5/98</f>
        <v>-20.704081632653061</v>
      </c>
      <c r="L5" s="6"/>
      <c r="M5" s="151"/>
      <c r="N5" s="55">
        <v>9974</v>
      </c>
      <c r="O5" s="55">
        <v>16545</v>
      </c>
      <c r="P5" s="55">
        <v>15925</v>
      </c>
      <c r="Q5" s="55">
        <v>15406</v>
      </c>
      <c r="R5" s="55">
        <v>19511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33">
        <v>6866</v>
      </c>
      <c r="I6" s="34">
        <v>7785</v>
      </c>
      <c r="J6" s="51">
        <f t="shared" ref="J6:J12" si="0">H6-I6</f>
        <v>-919</v>
      </c>
      <c r="K6" s="52">
        <f>J6/128</f>
        <v>-7.1796875</v>
      </c>
      <c r="L6" s="6"/>
      <c r="M6" s="151"/>
      <c r="N6" s="25">
        <v>6866</v>
      </c>
      <c r="O6" s="25">
        <v>11667</v>
      </c>
      <c r="P6" s="25">
        <v>10608</v>
      </c>
      <c r="Q6" s="25">
        <v>10128</v>
      </c>
      <c r="R6" s="25">
        <v>13501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13">
        <v>763</v>
      </c>
      <c r="I7" s="9">
        <v>1212</v>
      </c>
      <c r="J7" s="37">
        <f t="shared" si="0"/>
        <v>-449</v>
      </c>
      <c r="K7" s="38">
        <f>J7/100</f>
        <v>-4.49</v>
      </c>
      <c r="L7" s="6"/>
      <c r="M7" s="151"/>
      <c r="N7" s="13">
        <v>763</v>
      </c>
      <c r="O7" s="20">
        <v>1967</v>
      </c>
      <c r="P7" s="20">
        <v>1573</v>
      </c>
      <c r="Q7" s="20">
        <v>1410</v>
      </c>
      <c r="R7" s="21">
        <v>10128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1">
        <v>1596</v>
      </c>
      <c r="I8" s="8">
        <v>1511</v>
      </c>
      <c r="J8" s="26">
        <f t="shared" si="0"/>
        <v>85</v>
      </c>
      <c r="K8" s="30">
        <f>J8/90</f>
        <v>0.94444444444444442</v>
      </c>
      <c r="L8" s="6"/>
      <c r="M8" s="151"/>
      <c r="N8" s="11">
        <v>1596</v>
      </c>
      <c r="O8" s="16">
        <v>2998</v>
      </c>
      <c r="P8" s="16">
        <v>2748</v>
      </c>
      <c r="Q8" s="16">
        <v>1954</v>
      </c>
      <c r="R8" s="17">
        <v>3154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1">
        <v>137</v>
      </c>
      <c r="I9" s="8">
        <v>128</v>
      </c>
      <c r="J9" s="26">
        <f t="shared" si="0"/>
        <v>9</v>
      </c>
      <c r="K9" s="30">
        <f>J9/148</f>
        <v>6.0810810810810814E-2</v>
      </c>
      <c r="L9" s="6"/>
      <c r="M9" s="151"/>
      <c r="N9" s="11">
        <v>137</v>
      </c>
      <c r="O9" s="16">
        <v>198</v>
      </c>
      <c r="P9" s="16">
        <v>392</v>
      </c>
      <c r="Q9" s="16">
        <v>318</v>
      </c>
      <c r="R9" s="17">
        <v>148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1">
        <v>928</v>
      </c>
      <c r="I10" s="8">
        <v>1171</v>
      </c>
      <c r="J10" s="26">
        <f t="shared" si="0"/>
        <v>-243</v>
      </c>
      <c r="K10" s="30">
        <f>J10/128</f>
        <v>-1.8984375</v>
      </c>
      <c r="L10" s="6"/>
      <c r="M10" s="151"/>
      <c r="N10" s="11">
        <v>928</v>
      </c>
      <c r="O10" s="16">
        <v>878</v>
      </c>
      <c r="P10" s="16">
        <v>509</v>
      </c>
      <c r="Q10" s="16">
        <v>634</v>
      </c>
      <c r="R10" s="17">
        <v>520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1">
        <v>168</v>
      </c>
      <c r="I11" s="8">
        <v>732</v>
      </c>
      <c r="J11" s="26">
        <f t="shared" si="0"/>
        <v>-564</v>
      </c>
      <c r="K11" s="30">
        <f>J11/168</f>
        <v>-3.3571428571428572</v>
      </c>
      <c r="L11" s="6"/>
      <c r="M11" s="151"/>
      <c r="N11" s="11">
        <v>168</v>
      </c>
      <c r="O11" s="16">
        <v>680</v>
      </c>
      <c r="P11" s="16">
        <v>437</v>
      </c>
      <c r="Q11" s="16">
        <v>876</v>
      </c>
      <c r="R11" s="17">
        <v>98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0">
        <v>137</v>
      </c>
      <c r="I12" s="136">
        <v>249</v>
      </c>
      <c r="J12" s="138">
        <f t="shared" si="0"/>
        <v>-112</v>
      </c>
      <c r="K12" s="140">
        <f>J12/60</f>
        <v>-1.8666666666666667</v>
      </c>
      <c r="L12" s="6"/>
      <c r="M12" s="151"/>
      <c r="N12" s="142">
        <v>137</v>
      </c>
      <c r="O12" s="132">
        <v>156</v>
      </c>
      <c r="P12" s="132">
        <v>98</v>
      </c>
      <c r="Q12" s="132">
        <v>29</v>
      </c>
      <c r="R12" s="134">
        <v>37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1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0">
        <v>1678</v>
      </c>
      <c r="I14" s="136">
        <v>1094</v>
      </c>
      <c r="J14" s="138">
        <f>H14-I14</f>
        <v>584</v>
      </c>
      <c r="K14" s="140">
        <f>J14/78</f>
        <v>7.4871794871794872</v>
      </c>
      <c r="L14" s="6"/>
      <c r="M14" s="151"/>
      <c r="N14" s="142">
        <v>1678</v>
      </c>
      <c r="O14" s="132">
        <v>1455</v>
      </c>
      <c r="P14" s="132">
        <v>1462</v>
      </c>
      <c r="Q14" s="132">
        <v>699</v>
      </c>
      <c r="R14" s="134">
        <v>1092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1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0">
        <v>108</v>
      </c>
      <c r="I16" s="136">
        <v>417</v>
      </c>
      <c r="J16" s="138">
        <f>H16-I16</f>
        <v>-309</v>
      </c>
      <c r="K16" s="140">
        <f>J16/88</f>
        <v>-3.5113636363636362</v>
      </c>
      <c r="L16" s="6"/>
      <c r="M16" s="151"/>
      <c r="N16" s="142">
        <v>108</v>
      </c>
      <c r="O16" s="132">
        <v>606</v>
      </c>
      <c r="P16" s="132">
        <v>373</v>
      </c>
      <c r="Q16" s="132">
        <v>372</v>
      </c>
      <c r="R16" s="134">
        <v>1094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1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1">
        <v>413</v>
      </c>
      <c r="I18" s="8">
        <v>791</v>
      </c>
      <c r="J18" s="26">
        <f>H18-I18</f>
        <v>-378</v>
      </c>
      <c r="K18" s="30">
        <f>J18/68</f>
        <v>-5.5588235294117645</v>
      </c>
      <c r="L18" s="6"/>
      <c r="M18" s="151"/>
      <c r="N18" s="11">
        <v>413</v>
      </c>
      <c r="O18" s="16">
        <v>587</v>
      </c>
      <c r="P18" s="16">
        <v>766</v>
      </c>
      <c r="Q18" s="16">
        <v>664</v>
      </c>
      <c r="R18" s="17">
        <v>1228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1">
        <v>939</v>
      </c>
      <c r="I19" s="8">
        <v>1330</v>
      </c>
      <c r="J19" s="26">
        <f>H19-I19</f>
        <v>-391</v>
      </c>
      <c r="K19" s="30">
        <f>J19/108</f>
        <v>-3.6203703703703702</v>
      </c>
      <c r="L19" s="6"/>
      <c r="M19" s="151"/>
      <c r="N19" s="11">
        <v>939</v>
      </c>
      <c r="O19" s="16">
        <v>1731</v>
      </c>
      <c r="P19" s="16">
        <v>2240</v>
      </c>
      <c r="Q19" s="16">
        <v>3023</v>
      </c>
      <c r="R19" s="17">
        <v>3609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1">
        <v>0</v>
      </c>
      <c r="I20" s="8">
        <v>-160</v>
      </c>
      <c r="J20" s="26">
        <f>H20-I20</f>
        <v>160</v>
      </c>
      <c r="K20" s="30">
        <f>J20/250</f>
        <v>0.64</v>
      </c>
      <c r="L20" s="6"/>
      <c r="M20" s="151"/>
      <c r="N20" s="11">
        <v>0</v>
      </c>
      <c r="O20" s="16">
        <v>0</v>
      </c>
      <c r="P20" s="16">
        <v>0</v>
      </c>
      <c r="Q20" s="16">
        <v>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1">
        <v>0</v>
      </c>
      <c r="I21" s="8">
        <v>150</v>
      </c>
      <c r="J21" s="26">
        <f>H21-I21</f>
        <v>-150</v>
      </c>
      <c r="K21" s="30">
        <f>J21/98</f>
        <v>-1.5306122448979591</v>
      </c>
      <c r="L21" s="6"/>
      <c r="M21" s="151"/>
      <c r="N21" s="11">
        <v>0</v>
      </c>
      <c r="O21" s="16">
        <v>0</v>
      </c>
      <c r="P21" s="16">
        <v>100</v>
      </c>
      <c r="Q21" s="16">
        <v>0</v>
      </c>
      <c r="R21" s="17">
        <v>248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0">
        <v>0</v>
      </c>
      <c r="I22" s="136">
        <v>18</v>
      </c>
      <c r="J22" s="138">
        <f>H22-I22</f>
        <v>-18</v>
      </c>
      <c r="K22" s="140">
        <f>J22/88</f>
        <v>-0.20454545454545456</v>
      </c>
      <c r="L22" s="6"/>
      <c r="M22" s="151"/>
      <c r="N22" s="142">
        <v>0</v>
      </c>
      <c r="O22" s="132">
        <v>227</v>
      </c>
      <c r="P22" s="132">
        <v>78</v>
      </c>
      <c r="Q22" s="132">
        <v>66</v>
      </c>
      <c r="R22" s="134">
        <v>145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1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12">
        <v>0</v>
      </c>
      <c r="I24" s="10">
        <v>108</v>
      </c>
      <c r="J24" s="31">
        <f>H24-I24</f>
        <v>-108</v>
      </c>
      <c r="K24" s="32">
        <f>J24/78</f>
        <v>-1.3846153846153846</v>
      </c>
      <c r="L24" s="6"/>
      <c r="M24" s="151"/>
      <c r="N24" s="12">
        <v>0</v>
      </c>
      <c r="O24" s="18">
        <v>183</v>
      </c>
      <c r="P24" s="18">
        <v>-168</v>
      </c>
      <c r="Q24" s="18">
        <v>83</v>
      </c>
      <c r="R24" s="19">
        <v>0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33">
        <v>1625</v>
      </c>
      <c r="I25" s="34">
        <v>280</v>
      </c>
      <c r="J25" s="35">
        <f>H25-I25</f>
        <v>1345</v>
      </c>
      <c r="K25" s="36">
        <f>J25/58</f>
        <v>23.189655172413794</v>
      </c>
      <c r="L25" s="6"/>
      <c r="M25" s="151"/>
      <c r="N25" s="25">
        <v>1625</v>
      </c>
      <c r="O25" s="25">
        <v>2814</v>
      </c>
      <c r="P25" s="25">
        <v>2884</v>
      </c>
      <c r="Q25" s="25">
        <v>3244</v>
      </c>
      <c r="R25" s="25">
        <v>3628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74">
        <v>201</v>
      </c>
      <c r="I26" s="175">
        <v>1217</v>
      </c>
      <c r="J26" s="176">
        <f>H26-I26</f>
        <v>-1016</v>
      </c>
      <c r="K26" s="178">
        <f>J26/58</f>
        <v>-17.517241379310345</v>
      </c>
      <c r="L26" s="6"/>
      <c r="M26" s="151"/>
      <c r="N26" s="180">
        <v>201</v>
      </c>
      <c r="O26" s="181">
        <v>304</v>
      </c>
      <c r="P26" s="181">
        <v>396</v>
      </c>
      <c r="Q26" s="181">
        <v>427</v>
      </c>
      <c r="R26" s="168">
        <v>585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1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0">
        <v>404</v>
      </c>
      <c r="I28" s="136">
        <v>216</v>
      </c>
      <c r="J28" s="138">
        <f>H28-I28</f>
        <v>188</v>
      </c>
      <c r="K28" s="140">
        <f>J28/88</f>
        <v>2.1363636363636362</v>
      </c>
      <c r="L28" s="6"/>
      <c r="M28" s="151"/>
      <c r="N28" s="142">
        <v>404</v>
      </c>
      <c r="O28" s="132">
        <v>708</v>
      </c>
      <c r="P28" s="132">
        <v>968</v>
      </c>
      <c r="Q28" s="132">
        <v>717</v>
      </c>
      <c r="R28" s="134">
        <v>971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1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1">
        <v>762</v>
      </c>
      <c r="I30" s="8">
        <v>904</v>
      </c>
      <c r="J30" s="26">
        <f>H30-I30</f>
        <v>-142</v>
      </c>
      <c r="K30" s="30">
        <f>J30/48</f>
        <v>-2.9583333333333335</v>
      </c>
      <c r="L30" s="6"/>
      <c r="M30" s="151"/>
      <c r="N30" s="11">
        <v>762</v>
      </c>
      <c r="O30" s="16">
        <v>990</v>
      </c>
      <c r="P30" s="16">
        <v>986</v>
      </c>
      <c r="Q30" s="16">
        <v>1289</v>
      </c>
      <c r="R30" s="17">
        <v>1395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1">
        <v>0</v>
      </c>
      <c r="I31" s="8">
        <v>0</v>
      </c>
      <c r="J31" s="26">
        <f>H31-I31</f>
        <v>0</v>
      </c>
      <c r="K31" s="30">
        <f>J31/58</f>
        <v>0</v>
      </c>
      <c r="L31" s="6"/>
      <c r="M31" s="151"/>
      <c r="N31" s="11">
        <v>0</v>
      </c>
      <c r="O31" s="16">
        <v>0</v>
      </c>
      <c r="P31" s="16">
        <v>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0">
        <v>258</v>
      </c>
      <c r="I32" s="136">
        <v>552</v>
      </c>
      <c r="J32" s="138">
        <f>H32-I32</f>
        <v>-294</v>
      </c>
      <c r="K32" s="169">
        <f>J32/38</f>
        <v>-7.7368421052631575</v>
      </c>
      <c r="L32" s="6"/>
      <c r="M32" s="151"/>
      <c r="N32" s="142">
        <v>258</v>
      </c>
      <c r="O32" s="132">
        <v>796</v>
      </c>
      <c r="P32" s="132">
        <v>502</v>
      </c>
      <c r="Q32" s="132">
        <v>763</v>
      </c>
      <c r="R32" s="134">
        <v>644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1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12">
        <v>0</v>
      </c>
      <c r="I34" s="10">
        <v>0</v>
      </c>
      <c r="J34" s="31">
        <f t="shared" ref="J34:J39" si="1">H34-I34</f>
        <v>0</v>
      </c>
      <c r="K34" s="32">
        <f>J34/28</f>
        <v>0</v>
      </c>
      <c r="L34" s="6"/>
      <c r="M34" s="151"/>
      <c r="N34" s="12">
        <v>0</v>
      </c>
      <c r="O34" s="18">
        <v>16</v>
      </c>
      <c r="P34" s="18">
        <v>32</v>
      </c>
      <c r="Q34" s="18">
        <v>0</v>
      </c>
      <c r="R34" s="19">
        <v>32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33">
        <v>1483</v>
      </c>
      <c r="I35" s="34">
        <v>2</v>
      </c>
      <c r="J35" s="35">
        <f t="shared" si="1"/>
        <v>1481</v>
      </c>
      <c r="K35" s="36">
        <f>J35/20</f>
        <v>74.05</v>
      </c>
      <c r="L35" s="6"/>
      <c r="M35" s="151"/>
      <c r="N35" s="25">
        <v>1483</v>
      </c>
      <c r="O35" s="25">
        <v>2056</v>
      </c>
      <c r="P35" s="25">
        <v>2290</v>
      </c>
      <c r="Q35" s="25">
        <v>1689</v>
      </c>
      <c r="R35" s="25">
        <v>2374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13">
        <v>32</v>
      </c>
      <c r="I36" s="9">
        <v>110</v>
      </c>
      <c r="J36" s="37">
        <f t="shared" si="1"/>
        <v>-78</v>
      </c>
      <c r="K36" s="38">
        <f>J36/150</f>
        <v>-0.52</v>
      </c>
      <c r="L36" s="6"/>
      <c r="M36" s="151"/>
      <c r="N36" s="13">
        <v>32</v>
      </c>
      <c r="O36" s="20">
        <v>68</v>
      </c>
      <c r="P36" s="20">
        <v>94</v>
      </c>
      <c r="Q36" s="20">
        <v>0</v>
      </c>
      <c r="R36" s="21">
        <v>0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1">
        <v>278</v>
      </c>
      <c r="I37" s="8">
        <v>631</v>
      </c>
      <c r="J37" s="26">
        <f t="shared" si="1"/>
        <v>-353</v>
      </c>
      <c r="K37" s="30">
        <f>J37/38</f>
        <v>-9.2894736842105257</v>
      </c>
      <c r="L37" s="6"/>
      <c r="M37" s="151"/>
      <c r="N37" s="11">
        <v>278</v>
      </c>
      <c r="O37" s="16">
        <v>519</v>
      </c>
      <c r="P37" s="16">
        <v>549</v>
      </c>
      <c r="Q37" s="16">
        <v>442</v>
      </c>
      <c r="R37" s="17">
        <v>754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1">
        <v>257</v>
      </c>
      <c r="I38" s="8">
        <v>232</v>
      </c>
      <c r="J38" s="26">
        <f t="shared" si="1"/>
        <v>25</v>
      </c>
      <c r="K38" s="30">
        <f>J38/68</f>
        <v>0.36764705882352944</v>
      </c>
      <c r="L38" s="6"/>
      <c r="M38" s="151"/>
      <c r="N38" s="11">
        <v>257</v>
      </c>
      <c r="O38" s="16">
        <v>287</v>
      </c>
      <c r="P38" s="16">
        <v>708</v>
      </c>
      <c r="Q38" s="16">
        <v>0</v>
      </c>
      <c r="R38" s="17">
        <v>136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0">
        <v>56</v>
      </c>
      <c r="I39" s="136">
        <v>58</v>
      </c>
      <c r="J39" s="138">
        <f t="shared" si="1"/>
        <v>-2</v>
      </c>
      <c r="K39" s="140">
        <f>J39/58</f>
        <v>-3.4482758620689655E-2</v>
      </c>
      <c r="L39" s="6"/>
      <c r="M39" s="151"/>
      <c r="N39" s="142">
        <v>56</v>
      </c>
      <c r="O39" s="132">
        <v>28</v>
      </c>
      <c r="P39" s="132">
        <v>131</v>
      </c>
      <c r="Q39" s="132">
        <v>84</v>
      </c>
      <c r="R39" s="134">
        <v>111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1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1">
        <v>28</v>
      </c>
      <c r="I41" s="8">
        <v>20</v>
      </c>
      <c r="J41" s="26">
        <f>H41-I41</f>
        <v>8</v>
      </c>
      <c r="K41" s="30">
        <f>J41/20</f>
        <v>0.4</v>
      </c>
      <c r="L41" s="6"/>
      <c r="M41" s="151"/>
      <c r="N41" s="11">
        <v>28</v>
      </c>
      <c r="O41" s="16">
        <v>80</v>
      </c>
      <c r="P41" s="16">
        <v>0</v>
      </c>
      <c r="Q41" s="16">
        <v>32</v>
      </c>
      <c r="R41" s="17">
        <v>109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0">
        <v>38</v>
      </c>
      <c r="I42" s="136">
        <v>152</v>
      </c>
      <c r="J42" s="138">
        <f>H42-I42</f>
        <v>-114</v>
      </c>
      <c r="K42" s="140">
        <f>J42/48</f>
        <v>-2.375</v>
      </c>
      <c r="L42" s="6"/>
      <c r="M42" s="151"/>
      <c r="N42" s="142">
        <v>38</v>
      </c>
      <c r="O42" s="132">
        <v>38</v>
      </c>
      <c r="P42" s="132">
        <v>38</v>
      </c>
      <c r="Q42" s="132">
        <v>38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1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1">
        <v>0</v>
      </c>
      <c r="I44" s="8">
        <v>151</v>
      </c>
      <c r="J44" s="26">
        <f t="shared" ref="J44:J55" si="2">H44-I44</f>
        <v>-151</v>
      </c>
      <c r="K44" s="30">
        <f>J44/18</f>
        <v>-8.3888888888888893</v>
      </c>
      <c r="L44" s="6"/>
      <c r="M44" s="151"/>
      <c r="N44" s="11">
        <v>0</v>
      </c>
      <c r="O44" s="16">
        <v>53</v>
      </c>
      <c r="P44" s="16">
        <v>137</v>
      </c>
      <c r="Q44" s="16">
        <v>170</v>
      </c>
      <c r="R44" s="17">
        <v>180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1">
        <v>20</v>
      </c>
      <c r="I45" s="8">
        <v>242</v>
      </c>
      <c r="J45" s="26">
        <f t="shared" si="2"/>
        <v>-222</v>
      </c>
      <c r="K45" s="30">
        <f>J45/48</f>
        <v>-4.625</v>
      </c>
      <c r="L45" s="6"/>
      <c r="M45" s="151"/>
      <c r="N45" s="11">
        <v>20</v>
      </c>
      <c r="O45" s="16">
        <v>413</v>
      </c>
      <c r="P45" s="16">
        <v>281</v>
      </c>
      <c r="Q45" s="16">
        <v>232</v>
      </c>
      <c r="R45" s="17">
        <v>542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1">
        <v>162</v>
      </c>
      <c r="I46" s="8">
        <v>15</v>
      </c>
      <c r="J46" s="26">
        <f t="shared" si="2"/>
        <v>147</v>
      </c>
      <c r="K46" s="30">
        <f>J46/150</f>
        <v>0.98</v>
      </c>
      <c r="L46" s="6"/>
      <c r="M46" s="151"/>
      <c r="N46" s="11">
        <v>162</v>
      </c>
      <c r="O46" s="16">
        <v>210</v>
      </c>
      <c r="P46" s="16">
        <v>198</v>
      </c>
      <c r="Q46" s="16">
        <v>165</v>
      </c>
      <c r="R46" s="17">
        <v>385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1">
        <v>0</v>
      </c>
      <c r="I47" s="8">
        <v>0</v>
      </c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1">
        <v>160</v>
      </c>
      <c r="I48" s="8">
        <v>378</v>
      </c>
      <c r="J48" s="26">
        <f t="shared" si="2"/>
        <v>-218</v>
      </c>
      <c r="K48" s="30">
        <f>J48/98</f>
        <v>-2.2244897959183674</v>
      </c>
      <c r="L48" s="6"/>
      <c r="M48" s="151"/>
      <c r="N48" s="11">
        <v>160</v>
      </c>
      <c r="O48" s="16">
        <v>102</v>
      </c>
      <c r="P48" s="16">
        <v>119</v>
      </c>
      <c r="Q48" s="16">
        <v>410</v>
      </c>
      <c r="R48" s="17">
        <v>0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1">
        <v>387</v>
      </c>
      <c r="I49" s="8">
        <v>-144</v>
      </c>
      <c r="J49" s="26">
        <f t="shared" si="2"/>
        <v>531</v>
      </c>
      <c r="K49" s="30">
        <f>J49/198</f>
        <v>2.6818181818181817</v>
      </c>
      <c r="L49" s="6"/>
      <c r="M49" s="151"/>
      <c r="N49" s="11">
        <v>387</v>
      </c>
      <c r="O49" s="16">
        <v>-48</v>
      </c>
      <c r="P49" s="16">
        <v>0</v>
      </c>
      <c r="Q49" s="16">
        <v>-36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1">
        <v>65</v>
      </c>
      <c r="I50" s="8">
        <v>0</v>
      </c>
      <c r="J50" s="26">
        <f t="shared" si="2"/>
        <v>65</v>
      </c>
      <c r="K50" s="30">
        <f>J50/98</f>
        <v>0.66326530612244894</v>
      </c>
      <c r="L50" s="6"/>
      <c r="M50" s="151"/>
      <c r="N50" s="11">
        <v>65</v>
      </c>
      <c r="O50" s="16">
        <v>33</v>
      </c>
      <c r="P50" s="16">
        <v>36</v>
      </c>
      <c r="Q50" s="16">
        <v>-36</v>
      </c>
      <c r="R50" s="17">
        <v>55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12">
        <v>0</v>
      </c>
      <c r="I51" s="10">
        <v>64</v>
      </c>
      <c r="J51" s="31">
        <f t="shared" si="2"/>
        <v>-64</v>
      </c>
      <c r="K51" s="32">
        <f>J51/78</f>
        <v>-0.82051282051282048</v>
      </c>
      <c r="L51" s="6"/>
      <c r="M51" s="151"/>
      <c r="N51" s="12">
        <v>0</v>
      </c>
      <c r="O51" s="18">
        <v>274</v>
      </c>
      <c r="P51" s="18">
        <v>0</v>
      </c>
      <c r="Q51" s="18">
        <v>188</v>
      </c>
      <c r="R51" s="19">
        <v>102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33">
        <v>0</v>
      </c>
      <c r="I52" s="34">
        <v>28</v>
      </c>
      <c r="J52" s="35">
        <f t="shared" si="2"/>
        <v>-28</v>
      </c>
      <c r="K52" s="36">
        <f>J52/50</f>
        <v>-0.56000000000000005</v>
      </c>
      <c r="L52" s="6"/>
      <c r="M52" s="151"/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40">
        <v>0</v>
      </c>
      <c r="I53" s="39">
        <v>42</v>
      </c>
      <c r="J53" s="41">
        <f t="shared" si="2"/>
        <v>-42</v>
      </c>
      <c r="K53" s="42">
        <f>J53/30</f>
        <v>-1.4</v>
      </c>
      <c r="L53" s="6"/>
      <c r="M53" s="151"/>
      <c r="N53" s="40">
        <v>0</v>
      </c>
      <c r="O53" s="56">
        <v>0</v>
      </c>
      <c r="P53" s="56">
        <v>0</v>
      </c>
      <c r="Q53" s="56">
        <v>0</v>
      </c>
      <c r="R53" s="58">
        <v>0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33">
        <v>0</v>
      </c>
      <c r="I54" s="34">
        <v>0</v>
      </c>
      <c r="J54" s="35">
        <f t="shared" si="2"/>
        <v>0</v>
      </c>
      <c r="K54" s="36">
        <f>J54/70</f>
        <v>0</v>
      </c>
      <c r="L54" s="6"/>
      <c r="M54" s="151"/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43">
        <v>0</v>
      </c>
      <c r="I55" s="44">
        <v>0</v>
      </c>
      <c r="J55" s="45">
        <f t="shared" si="2"/>
        <v>0</v>
      </c>
      <c r="K55" s="46">
        <f>J55/70</f>
        <v>0</v>
      </c>
      <c r="L55" s="7"/>
      <c r="M55" s="152"/>
      <c r="N55" s="43">
        <v>0</v>
      </c>
      <c r="O55" s="57">
        <v>0</v>
      </c>
      <c r="P55" s="57">
        <v>0</v>
      </c>
      <c r="Q55" s="57">
        <v>0</v>
      </c>
      <c r="R55" s="59">
        <v>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D46:G46"/>
    <mergeCell ref="B35:C55"/>
    <mergeCell ref="D35:G35"/>
    <mergeCell ref="R39:R40"/>
    <mergeCell ref="P42:P43"/>
    <mergeCell ref="B5:C24"/>
    <mergeCell ref="A1:T1"/>
    <mergeCell ref="A2:A55"/>
    <mergeCell ref="D5:G5"/>
    <mergeCell ref="B2:G4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  <mergeCell ref="Q42:Q43"/>
    <mergeCell ref="R42:R43"/>
    <mergeCell ref="D44:G44"/>
    <mergeCell ref="S35:T35"/>
    <mergeCell ref="D36:G36"/>
    <mergeCell ref="S36:T51"/>
    <mergeCell ref="D37:G37"/>
    <mergeCell ref="D38:G38"/>
    <mergeCell ref="D39:G40"/>
    <mergeCell ref="H39:H40"/>
    <mergeCell ref="I39:I40"/>
    <mergeCell ref="D41:G41"/>
    <mergeCell ref="D42:G43"/>
    <mergeCell ref="H42:H43"/>
    <mergeCell ref="I42:I43"/>
    <mergeCell ref="J42:J43"/>
    <mergeCell ref="K42:K43"/>
    <mergeCell ref="N42:N43"/>
    <mergeCell ref="O42:O43"/>
    <mergeCell ref="D47:G47"/>
    <mergeCell ref="J39:J40"/>
    <mergeCell ref="K39:K40"/>
    <mergeCell ref="N39:N40"/>
    <mergeCell ref="O39:O40"/>
    <mergeCell ref="P39:P40"/>
    <mergeCell ref="Q39:Q40"/>
    <mergeCell ref="D45:G45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R32:R33"/>
    <mergeCell ref="D34:G34"/>
    <mergeCell ref="D31:G31"/>
    <mergeCell ref="D32:G33"/>
    <mergeCell ref="H32:H33"/>
    <mergeCell ref="I32:I33"/>
    <mergeCell ref="J32:J33"/>
    <mergeCell ref="K32:K33"/>
    <mergeCell ref="N12:N13"/>
    <mergeCell ref="O12:O13"/>
    <mergeCell ref="P12:P13"/>
    <mergeCell ref="Q16:Q17"/>
    <mergeCell ref="R16:R17"/>
    <mergeCell ref="H2:K3"/>
    <mergeCell ref="M2:M55"/>
    <mergeCell ref="N2:R3"/>
    <mergeCell ref="D18:G18"/>
    <mergeCell ref="D19:G19"/>
    <mergeCell ref="D20:G20"/>
    <mergeCell ref="D21:G21"/>
    <mergeCell ref="Q14:Q15"/>
    <mergeCell ref="R14:R15"/>
    <mergeCell ref="D16:G17"/>
    <mergeCell ref="H16:H17"/>
    <mergeCell ref="I16:I17"/>
    <mergeCell ref="J16:J17"/>
    <mergeCell ref="K16:K17"/>
    <mergeCell ref="N16:N17"/>
    <mergeCell ref="O16:O17"/>
    <mergeCell ref="P16:P17"/>
    <mergeCell ref="P14:P15"/>
    <mergeCell ref="O22:O23"/>
    <mergeCell ref="S2:T4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D12:G13"/>
    <mergeCell ref="H12:H13"/>
    <mergeCell ref="Q12:Q13"/>
    <mergeCell ref="R12:R13"/>
    <mergeCell ref="D14:G15"/>
    <mergeCell ref="H14:H15"/>
    <mergeCell ref="I14:I15"/>
    <mergeCell ref="J14:J15"/>
    <mergeCell ref="K14:K15"/>
    <mergeCell ref="N14:N15"/>
    <mergeCell ref="O14:O15"/>
    <mergeCell ref="I12:I13"/>
    <mergeCell ref="J12:J13"/>
    <mergeCell ref="K12:K13"/>
  </mergeCells>
  <conditionalFormatting sqref="I7">
    <cfRule type="cellIs" dxfId="956" priority="56" operator="greaterThan">
      <formula>$H$7</formula>
    </cfRule>
    <cfRule type="cellIs" dxfId="955" priority="84" operator="greaterThan">
      <formula>$H$7</formula>
    </cfRule>
    <cfRule type="cellIs" dxfId="954" priority="85" operator="greaterThan">
      <formula>$H$7</formula>
    </cfRule>
    <cfRule type="cellIs" dxfId="953" priority="87" operator="greaterThan">
      <formula>$H$7</formula>
    </cfRule>
  </conditionalFormatting>
  <conditionalFormatting sqref="I5">
    <cfRule type="cellIs" dxfId="952" priority="86" operator="greaterThan">
      <formula>$H$5</formula>
    </cfRule>
  </conditionalFormatting>
  <conditionalFormatting sqref="I9">
    <cfRule type="cellIs" dxfId="951" priority="25" operator="greaterThan">
      <formula>$H$9</formula>
    </cfRule>
    <cfRule type="cellIs" dxfId="950" priority="57" operator="greaterThan">
      <formula>$H$9</formula>
    </cfRule>
    <cfRule type="cellIs" dxfId="949" priority="58" operator="greaterThan">
      <formula>$H$9</formula>
    </cfRule>
    <cfRule type="cellIs" dxfId="948" priority="81" operator="greaterThan">
      <formula>$H$8</formula>
    </cfRule>
    <cfRule type="cellIs" dxfId="947" priority="82" operator="greaterThan">
      <formula>$H$7</formula>
    </cfRule>
    <cfRule type="cellIs" dxfId="946" priority="83" operator="greaterThan">
      <formula>$H$7</formula>
    </cfRule>
  </conditionalFormatting>
  <conditionalFormatting sqref="I22">
    <cfRule type="cellIs" dxfId="945" priority="78" operator="greaterThan">
      <formula>$H$8</formula>
    </cfRule>
    <cfRule type="cellIs" dxfId="944" priority="79" operator="greaterThan">
      <formula>$H$7</formula>
    </cfRule>
    <cfRule type="cellIs" dxfId="943" priority="80" operator="greaterThan">
      <formula>$H$7</formula>
    </cfRule>
  </conditionalFormatting>
  <conditionalFormatting sqref="I24">
    <cfRule type="cellIs" dxfId="942" priority="53" operator="greaterThan">
      <formula>$H$24</formula>
    </cfRule>
    <cfRule type="cellIs" dxfId="941" priority="75" operator="greaterThan">
      <formula>$H$8</formula>
    </cfRule>
    <cfRule type="cellIs" dxfId="940" priority="76" operator="greaterThan">
      <formula>$H$7</formula>
    </cfRule>
    <cfRule type="cellIs" dxfId="939" priority="77" operator="greaterThan">
      <formula>$H$7</formula>
    </cfRule>
  </conditionalFormatting>
  <conditionalFormatting sqref="I26">
    <cfRule type="cellIs" dxfId="938" priority="72" operator="greaterThan">
      <formula>$H$8</formula>
    </cfRule>
    <cfRule type="cellIs" dxfId="937" priority="73" operator="greaterThan">
      <formula>$H$7</formula>
    </cfRule>
    <cfRule type="cellIs" dxfId="936" priority="74" operator="greaterThan">
      <formula>$H$7</formula>
    </cfRule>
  </conditionalFormatting>
  <conditionalFormatting sqref="I28">
    <cfRule type="cellIs" dxfId="935" priority="69" operator="greaterThan">
      <formula>$H$8</formula>
    </cfRule>
    <cfRule type="cellIs" dxfId="934" priority="70" operator="greaterThan">
      <formula>$H$7</formula>
    </cfRule>
    <cfRule type="cellIs" dxfId="933" priority="71" operator="greaterThan">
      <formula>$H$7</formula>
    </cfRule>
  </conditionalFormatting>
  <conditionalFormatting sqref="I31">
    <cfRule type="cellIs" dxfId="932" priority="48" operator="greaterThan">
      <formula>$H$31</formula>
    </cfRule>
    <cfRule type="cellIs" dxfId="931" priority="66" operator="greaterThan">
      <formula>$H$8</formula>
    </cfRule>
    <cfRule type="cellIs" dxfId="930" priority="67" operator="greaterThan">
      <formula>$H$7</formula>
    </cfRule>
    <cfRule type="cellIs" dxfId="929" priority="68" operator="greaterThan">
      <formula>$H$7</formula>
    </cfRule>
  </conditionalFormatting>
  <conditionalFormatting sqref="I32">
    <cfRule type="cellIs" dxfId="928" priority="63" operator="greaterThan">
      <formula>$H$8</formula>
    </cfRule>
    <cfRule type="cellIs" dxfId="927" priority="64" operator="greaterThan">
      <formula>$H$7</formula>
    </cfRule>
    <cfRule type="cellIs" dxfId="926" priority="65" operator="greaterThan">
      <formula>$H$7</formula>
    </cfRule>
  </conditionalFormatting>
  <conditionalFormatting sqref="I34">
    <cfRule type="cellIs" dxfId="925" priority="45" operator="greaterThan">
      <formula>$H$34</formula>
    </cfRule>
    <cfRule type="cellIs" dxfId="924" priority="46" operator="greaterThan">
      <formula>$H$34</formula>
    </cfRule>
    <cfRule type="cellIs" dxfId="923" priority="60" operator="greaterThan">
      <formula>$H$8</formula>
    </cfRule>
    <cfRule type="cellIs" dxfId="922" priority="61" operator="greaterThan">
      <formula>$H$7</formula>
    </cfRule>
    <cfRule type="cellIs" dxfId="921" priority="62" operator="greaterThan">
      <formula>$H$7</formula>
    </cfRule>
  </conditionalFormatting>
  <conditionalFormatting sqref="I6">
    <cfRule type="cellIs" dxfId="920" priority="55" operator="greaterThan">
      <formula>$H$6</formula>
    </cfRule>
    <cfRule type="cellIs" dxfId="919" priority="59" operator="greaterThan">
      <formula>$H$6</formula>
    </cfRule>
  </conditionalFormatting>
  <conditionalFormatting sqref="I22:I23">
    <cfRule type="cellIs" dxfId="918" priority="54" operator="greaterThan">
      <formula>$H$22</formula>
    </cfRule>
  </conditionalFormatting>
  <conditionalFormatting sqref="I26:I27">
    <cfRule type="cellIs" dxfId="917" priority="49" operator="greaterThan">
      <formula>$H$26</formula>
    </cfRule>
    <cfRule type="cellIs" dxfId="916" priority="52" operator="greaterThan">
      <formula>$H$26</formula>
    </cfRule>
  </conditionalFormatting>
  <conditionalFormatting sqref="I28:I29">
    <cfRule type="cellIs" dxfId="915" priority="50" operator="greaterThan">
      <formula>$H$28</formula>
    </cfRule>
    <cfRule type="cellIs" dxfId="914" priority="51" operator="greaterThan">
      <formula>$H$28</formula>
    </cfRule>
  </conditionalFormatting>
  <conditionalFormatting sqref="I32:I33">
    <cfRule type="cellIs" dxfId="913" priority="1" operator="greaterThan">
      <formula>$H$32</formula>
    </cfRule>
    <cfRule type="cellIs" dxfId="912" priority="47" operator="greaterThan">
      <formula>$H$32</formula>
    </cfRule>
  </conditionalFormatting>
  <conditionalFormatting sqref="I35">
    <cfRule type="cellIs" dxfId="911" priority="41" operator="greaterThan">
      <formula>$H$35</formula>
    </cfRule>
    <cfRule type="cellIs" dxfId="910" priority="44" operator="greaterThan">
      <formula>$H$35</formula>
    </cfRule>
  </conditionalFormatting>
  <conditionalFormatting sqref="I30">
    <cfRule type="cellIs" dxfId="909" priority="43" operator="greaterThan">
      <formula>$H$30</formula>
    </cfRule>
  </conditionalFormatting>
  <conditionalFormatting sqref="I25">
    <cfRule type="cellIs" dxfId="908" priority="42" operator="greaterThan">
      <formula>$H$25</formula>
    </cfRule>
  </conditionalFormatting>
  <conditionalFormatting sqref="I36">
    <cfRule type="cellIs" dxfId="907" priority="40" operator="greaterThan">
      <formula>$H$36</formula>
    </cfRule>
  </conditionalFormatting>
  <conditionalFormatting sqref="I37">
    <cfRule type="cellIs" dxfId="906" priority="39" operator="greaterThan">
      <formula>$H$37</formula>
    </cfRule>
  </conditionalFormatting>
  <conditionalFormatting sqref="I38">
    <cfRule type="cellIs" dxfId="905" priority="38" operator="greaterThan">
      <formula>$H$38</formula>
    </cfRule>
  </conditionalFormatting>
  <conditionalFormatting sqref="I39:I40">
    <cfRule type="cellIs" dxfId="904" priority="37" operator="greaterThan">
      <formula>$H$39</formula>
    </cfRule>
  </conditionalFormatting>
  <conditionalFormatting sqref="I41">
    <cfRule type="cellIs" dxfId="903" priority="36" operator="greaterThan">
      <formula>$H$41</formula>
    </cfRule>
  </conditionalFormatting>
  <conditionalFormatting sqref="I42:I43">
    <cfRule type="cellIs" dxfId="902" priority="35" operator="greaterThan">
      <formula>$H$42</formula>
    </cfRule>
  </conditionalFormatting>
  <conditionalFormatting sqref="I44">
    <cfRule type="cellIs" dxfId="901" priority="34" operator="greaterThan">
      <formula>$H$44</formula>
    </cfRule>
  </conditionalFormatting>
  <conditionalFormatting sqref="I45">
    <cfRule type="cellIs" dxfId="900" priority="33" operator="greaterThan">
      <formula>$H$45</formula>
    </cfRule>
  </conditionalFormatting>
  <conditionalFormatting sqref="I46">
    <cfRule type="cellIs" dxfId="899" priority="32" operator="greaterThan">
      <formula>$H$46</formula>
    </cfRule>
  </conditionalFormatting>
  <conditionalFormatting sqref="I47">
    <cfRule type="cellIs" dxfId="898" priority="31" operator="greaterThan">
      <formula>$H$47</formula>
    </cfRule>
  </conditionalFormatting>
  <conditionalFormatting sqref="I48">
    <cfRule type="cellIs" dxfId="897" priority="30" operator="greaterThan">
      <formula>$H$48</formula>
    </cfRule>
  </conditionalFormatting>
  <conditionalFormatting sqref="I49">
    <cfRule type="cellIs" dxfId="896" priority="29" operator="greaterThan">
      <formula>$H$49</formula>
    </cfRule>
  </conditionalFormatting>
  <conditionalFormatting sqref="I50">
    <cfRule type="cellIs" dxfId="895" priority="28" operator="greaterThan">
      <formula>$H$50</formula>
    </cfRule>
  </conditionalFormatting>
  <conditionalFormatting sqref="I51">
    <cfRule type="cellIs" dxfId="894" priority="27" operator="greaterThan">
      <formula>$H$51</formula>
    </cfRule>
  </conditionalFormatting>
  <conditionalFormatting sqref="I8">
    <cfRule type="cellIs" dxfId="893" priority="26" operator="greaterThan">
      <formula>$H$8</formula>
    </cfRule>
  </conditionalFormatting>
  <conditionalFormatting sqref="I10">
    <cfRule type="cellIs" dxfId="892" priority="24" operator="greaterThan">
      <formula>$H$10</formula>
    </cfRule>
  </conditionalFormatting>
  <conditionalFormatting sqref="I11">
    <cfRule type="cellIs" dxfId="891" priority="23" operator="greaterThan">
      <formula>$H$11</formula>
    </cfRule>
  </conditionalFormatting>
  <conditionalFormatting sqref="I12:I13">
    <cfRule type="cellIs" dxfId="890" priority="22" operator="greaterThan">
      <formula>$H$12</formula>
    </cfRule>
  </conditionalFormatting>
  <conditionalFormatting sqref="I14:I15">
    <cfRule type="cellIs" dxfId="889" priority="21" operator="greaterThan">
      <formula>$H$14</formula>
    </cfRule>
  </conditionalFormatting>
  <conditionalFormatting sqref="I16:I17">
    <cfRule type="cellIs" dxfId="888" priority="20" operator="greaterThan">
      <formula>$H$16</formula>
    </cfRule>
  </conditionalFormatting>
  <conditionalFormatting sqref="I18">
    <cfRule type="cellIs" dxfId="887" priority="19" operator="greaterThan">
      <formula>$H$18</formula>
    </cfRule>
  </conditionalFormatting>
  <conditionalFormatting sqref="I19">
    <cfRule type="cellIs" dxfId="886" priority="18" operator="greaterThan">
      <formula>$H$19</formula>
    </cfRule>
  </conditionalFormatting>
  <conditionalFormatting sqref="I20">
    <cfRule type="cellIs" dxfId="885" priority="17" operator="greaterThan">
      <formula>$H$20</formula>
    </cfRule>
  </conditionalFormatting>
  <conditionalFormatting sqref="I21">
    <cfRule type="cellIs" dxfId="884" priority="16" operator="greaterThan">
      <formula>$H$21</formula>
    </cfRule>
  </conditionalFormatting>
  <conditionalFormatting sqref="I53">
    <cfRule type="cellIs" dxfId="883" priority="13" operator="greaterThan">
      <formula>$H$8</formula>
    </cfRule>
    <cfRule type="cellIs" dxfId="882" priority="14" operator="greaterThan">
      <formula>$H$7</formula>
    </cfRule>
    <cfRule type="cellIs" dxfId="881" priority="15" operator="greaterThan">
      <formula>$H$7</formula>
    </cfRule>
  </conditionalFormatting>
  <conditionalFormatting sqref="I53">
    <cfRule type="cellIs" dxfId="880" priority="11" operator="greaterThan">
      <formula>$H$26</formula>
    </cfRule>
    <cfRule type="cellIs" dxfId="879" priority="12" operator="greaterThan">
      <formula>$H$26</formula>
    </cfRule>
  </conditionalFormatting>
  <conditionalFormatting sqref="I52">
    <cfRule type="cellIs" dxfId="878" priority="3" operator="greaterThan">
      <formula>$H$52</formula>
    </cfRule>
    <cfRule type="cellIs" dxfId="877" priority="10" operator="greaterThan">
      <formula>$H$25</formula>
    </cfRule>
  </conditionalFormatting>
  <conditionalFormatting sqref="I55">
    <cfRule type="cellIs" dxfId="876" priority="7" operator="greaterThan">
      <formula>$H$8</formula>
    </cfRule>
    <cfRule type="cellIs" dxfId="875" priority="8" operator="greaterThan">
      <formula>$H$7</formula>
    </cfRule>
    <cfRule type="cellIs" dxfId="874" priority="9" operator="greaterThan">
      <formula>$H$7</formula>
    </cfRule>
  </conditionalFormatting>
  <conditionalFormatting sqref="I55">
    <cfRule type="cellIs" dxfId="873" priority="5" operator="greaterThan">
      <formula>$H$26</formula>
    </cfRule>
    <cfRule type="cellIs" dxfId="872" priority="6" operator="greaterThan">
      <formula>$H$26</formula>
    </cfRule>
  </conditionalFormatting>
  <conditionalFormatting sqref="I54">
    <cfRule type="cellIs" dxfId="871" priority="2" operator="greaterThan">
      <formula>$H$54</formula>
    </cfRule>
    <cfRule type="cellIs" dxfId="870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8209" r:id="rId4" name="Control 17">
          <controlPr defaultSize="0" r:id="rId5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8209" r:id="rId4" name="Control 17"/>
      </mc:Fallback>
    </mc:AlternateContent>
    <mc:AlternateContent xmlns:mc="http://schemas.openxmlformats.org/markup-compatibility/2006">
      <mc:Choice Requires="x14">
        <control shapeId="8208" r:id="rId6" name="Control 16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8" r:id="rId6" name="Control 16"/>
      </mc:Fallback>
    </mc:AlternateContent>
    <mc:AlternateContent xmlns:mc="http://schemas.openxmlformats.org/markup-compatibility/2006">
      <mc:Choice Requires="x14">
        <control shapeId="8207" r:id="rId8" name="Control 15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7" r:id="rId8" name="Control 15"/>
      </mc:Fallback>
    </mc:AlternateContent>
    <mc:AlternateContent xmlns:mc="http://schemas.openxmlformats.org/markup-compatibility/2006">
      <mc:Choice Requires="x14">
        <control shapeId="8206" r:id="rId10" name="Control 1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6" r:id="rId10" name="Control 14"/>
      </mc:Fallback>
    </mc:AlternateContent>
    <mc:AlternateContent xmlns:mc="http://schemas.openxmlformats.org/markup-compatibility/2006">
      <mc:Choice Requires="x14">
        <control shapeId="8205" r:id="rId12" name="Control 13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5" r:id="rId12" name="Control 13"/>
      </mc:Fallback>
    </mc:AlternateContent>
    <mc:AlternateContent xmlns:mc="http://schemas.openxmlformats.org/markup-compatibility/2006">
      <mc:Choice Requires="x14">
        <control shapeId="8204" r:id="rId14" name="Control 12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4" r:id="rId14" name="Control 12"/>
      </mc:Fallback>
    </mc:AlternateContent>
    <mc:AlternateContent xmlns:mc="http://schemas.openxmlformats.org/markup-compatibility/2006">
      <mc:Choice Requires="x14">
        <control shapeId="8203" r:id="rId16" name="Control 11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3" r:id="rId16" name="Control 11"/>
      </mc:Fallback>
    </mc:AlternateContent>
    <mc:AlternateContent xmlns:mc="http://schemas.openxmlformats.org/markup-compatibility/2006">
      <mc:Choice Requires="x14">
        <control shapeId="8202" r:id="rId18" name="Control 10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2" r:id="rId18" name="Control 10"/>
      </mc:Fallback>
    </mc:AlternateContent>
    <mc:AlternateContent xmlns:mc="http://schemas.openxmlformats.org/markup-compatibility/2006">
      <mc:Choice Requires="x14">
        <control shapeId="8201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1" r:id="rId20" name="Control 9"/>
      </mc:Fallback>
    </mc:AlternateContent>
    <mc:AlternateContent xmlns:mc="http://schemas.openxmlformats.org/markup-compatibility/2006">
      <mc:Choice Requires="x14">
        <control shapeId="8200" r:id="rId22" name="Control 8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200" r:id="rId22" name="Control 8"/>
      </mc:Fallback>
    </mc:AlternateContent>
    <mc:AlternateContent xmlns:mc="http://schemas.openxmlformats.org/markup-compatibility/2006">
      <mc:Choice Requires="x14">
        <control shapeId="8199" r:id="rId24" name="Control 7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199" r:id="rId24" name="Control 7"/>
      </mc:Fallback>
    </mc:AlternateContent>
    <mc:AlternateContent xmlns:mc="http://schemas.openxmlformats.org/markup-compatibility/2006">
      <mc:Choice Requires="x14">
        <control shapeId="8198" r:id="rId26" name="Control 6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198" r:id="rId26" name="Control 6"/>
      </mc:Fallback>
    </mc:AlternateContent>
    <mc:AlternateContent xmlns:mc="http://schemas.openxmlformats.org/markup-compatibility/2006">
      <mc:Choice Requires="x14">
        <control shapeId="8197" r:id="rId28" name="Control 5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197" r:id="rId28" name="Control 5"/>
      </mc:Fallback>
    </mc:AlternateContent>
    <mc:AlternateContent xmlns:mc="http://schemas.openxmlformats.org/markup-compatibility/2006">
      <mc:Choice Requires="x14">
        <control shapeId="8196" r:id="rId30" name="Control 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196" r:id="rId30" name="Control 4"/>
      </mc:Fallback>
    </mc:AlternateContent>
    <mc:AlternateContent xmlns:mc="http://schemas.openxmlformats.org/markup-compatibility/2006">
      <mc:Choice Requires="x14">
        <control shapeId="8195" r:id="rId32" name="Control 3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195" r:id="rId32" name="Control 3"/>
      </mc:Fallback>
    </mc:AlternateContent>
    <mc:AlternateContent xmlns:mc="http://schemas.openxmlformats.org/markup-compatibility/2006">
      <mc:Choice Requires="x14">
        <control shapeId="8194" r:id="rId34" name="Control 2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8194" r:id="rId34" name="Control 2"/>
      </mc:Fallback>
    </mc:AlternateContent>
    <mc:AlternateContent xmlns:mc="http://schemas.openxmlformats.org/markup-compatibility/2006">
      <mc:Choice Requires="x14">
        <control shapeId="8193" r:id="rId36" name="Control 1">
          <controlPr defaultSize="0" r:id="rId37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8193" r:id="rId36" name="Control 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6" tint="-0.249977111117893"/>
  </sheetPr>
  <dimension ref="A1:TN280"/>
  <sheetViews>
    <sheetView zoomScaleNormal="100" workbookViewId="0">
      <selection activeCell="Q9" sqref="Q9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11.28515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65</v>
      </c>
      <c r="I2" s="145"/>
      <c r="J2" s="145"/>
      <c r="K2" s="145"/>
      <c r="L2" s="145"/>
      <c r="M2" s="146"/>
      <c r="N2" s="76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3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3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3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3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8"/>
      <c r="L3" s="148"/>
      <c r="M3" s="149"/>
      <c r="N3" s="76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3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3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3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3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67</v>
      </c>
      <c r="I4" s="79" t="s">
        <v>68</v>
      </c>
      <c r="J4" s="22" t="s">
        <v>69</v>
      </c>
      <c r="K4" s="29" t="s">
        <v>56</v>
      </c>
      <c r="L4" s="27"/>
      <c r="M4" s="78" t="s">
        <v>66</v>
      </c>
      <c r="N4" s="76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3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3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3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3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/>
      <c r="I5" s="48"/>
      <c r="J5" s="49">
        <f xml:space="preserve"> H5-I5</f>
        <v>0</v>
      </c>
      <c r="K5" s="50">
        <f>J5/98</f>
        <v>0</v>
      </c>
      <c r="L5" s="6"/>
      <c r="M5" s="77" t="e">
        <f t="shared" ref="M5:M12" si="0">I5/H5-1</f>
        <v>#DIV/0!</v>
      </c>
      <c r="N5" s="76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3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3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3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3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/>
      <c r="I6" s="34"/>
      <c r="J6" s="51">
        <f t="shared" ref="J6:J12" si="1">H6-I6</f>
        <v>0</v>
      </c>
      <c r="K6" s="52">
        <f>J6/128</f>
        <v>0</v>
      </c>
      <c r="L6" s="6"/>
      <c r="M6" s="77" t="e">
        <f t="shared" si="0"/>
        <v>#DIV/0!</v>
      </c>
      <c r="N6" s="76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3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3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3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3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</row>
    <row r="7" spans="1:534" ht="30" customHeight="1" thickBot="1" x14ac:dyDescent="0.3">
      <c r="A7" s="183"/>
      <c r="B7" s="161"/>
      <c r="C7" s="162"/>
      <c r="D7" s="115" t="s">
        <v>1</v>
      </c>
      <c r="E7" s="116"/>
      <c r="F7" s="116"/>
      <c r="G7" s="117"/>
      <c r="H7" s="72"/>
      <c r="I7" s="9"/>
      <c r="J7" s="37">
        <f t="shared" si="1"/>
        <v>0</v>
      </c>
      <c r="K7" s="74">
        <f>J7/100</f>
        <v>0</v>
      </c>
      <c r="L7" s="6"/>
      <c r="M7" s="77" t="e">
        <f t="shared" si="0"/>
        <v>#DIV/0!</v>
      </c>
      <c r="N7" s="76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3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3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3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3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</row>
    <row r="8" spans="1:534" ht="30" customHeight="1" thickBot="1" x14ac:dyDescent="0.3">
      <c r="A8" s="183"/>
      <c r="B8" s="161"/>
      <c r="C8" s="162"/>
      <c r="D8" s="124" t="s">
        <v>2</v>
      </c>
      <c r="E8" s="125"/>
      <c r="F8" s="125"/>
      <c r="G8" s="126"/>
      <c r="H8" s="16"/>
      <c r="I8" s="8"/>
      <c r="J8" s="26">
        <f t="shared" si="1"/>
        <v>0</v>
      </c>
      <c r="K8" s="30">
        <f>J8/90</f>
        <v>0</v>
      </c>
      <c r="L8" s="6"/>
      <c r="M8" s="77" t="e">
        <f t="shared" si="0"/>
        <v>#DIV/0!</v>
      </c>
      <c r="N8" s="7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3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3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3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3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</row>
    <row r="9" spans="1:534" ht="30" customHeight="1" thickBot="1" x14ac:dyDescent="0.3">
      <c r="A9" s="183"/>
      <c r="B9" s="161"/>
      <c r="C9" s="162"/>
      <c r="D9" s="124" t="s">
        <v>3</v>
      </c>
      <c r="E9" s="125"/>
      <c r="F9" s="125"/>
      <c r="G9" s="126"/>
      <c r="H9" s="16"/>
      <c r="I9" s="8"/>
      <c r="J9" s="26">
        <f t="shared" si="1"/>
        <v>0</v>
      </c>
      <c r="K9" s="30">
        <f>J9/148</f>
        <v>0</v>
      </c>
      <c r="L9" s="6"/>
      <c r="M9" s="77" t="e">
        <f t="shared" si="0"/>
        <v>#DIV/0!</v>
      </c>
      <c r="N9" s="76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3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3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3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3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</row>
    <row r="10" spans="1:534" ht="30" customHeight="1" thickBot="1" x14ac:dyDescent="0.3">
      <c r="A10" s="183"/>
      <c r="B10" s="161"/>
      <c r="C10" s="162"/>
      <c r="D10" s="124" t="s">
        <v>4</v>
      </c>
      <c r="E10" s="125"/>
      <c r="F10" s="125"/>
      <c r="G10" s="126"/>
      <c r="H10" s="16"/>
      <c r="I10" s="8"/>
      <c r="J10" s="26">
        <f t="shared" si="1"/>
        <v>0</v>
      </c>
      <c r="K10" s="30">
        <f>J10/128</f>
        <v>0</v>
      </c>
      <c r="L10" s="6"/>
      <c r="M10" s="77" t="e">
        <f t="shared" si="0"/>
        <v>#DIV/0!</v>
      </c>
      <c r="N10" s="7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3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3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3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3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</row>
    <row r="11" spans="1:534" ht="30" customHeight="1" thickBot="1" x14ac:dyDescent="0.3">
      <c r="A11" s="183"/>
      <c r="B11" s="161"/>
      <c r="C11" s="162"/>
      <c r="D11" s="124" t="s">
        <v>5</v>
      </c>
      <c r="E11" s="125"/>
      <c r="F11" s="125"/>
      <c r="G11" s="126"/>
      <c r="H11" s="16"/>
      <c r="I11" s="8"/>
      <c r="J11" s="26">
        <f t="shared" si="1"/>
        <v>0</v>
      </c>
      <c r="K11" s="30">
        <f>J11/168</f>
        <v>0</v>
      </c>
      <c r="L11" s="6"/>
      <c r="M11" s="77" t="e">
        <f t="shared" si="0"/>
        <v>#DIV/0!</v>
      </c>
      <c r="N11" s="7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3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3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3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3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/>
      <c r="I12" s="136"/>
      <c r="J12" s="138">
        <f t="shared" si="1"/>
        <v>0</v>
      </c>
      <c r="K12" s="140">
        <f>J12/60</f>
        <v>0</v>
      </c>
      <c r="L12" s="6"/>
      <c r="M12" s="203" t="e">
        <f t="shared" si="0"/>
        <v>#DIV/0!</v>
      </c>
      <c r="N12" s="7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3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3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3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3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</row>
    <row r="13" spans="1:534" ht="15.75" customHeight="1" thickBot="1" x14ac:dyDescent="0.3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204"/>
      <c r="N13" s="7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3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3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3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3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/>
      <c r="I14" s="136"/>
      <c r="J14" s="138">
        <f>H14-I14</f>
        <v>0</v>
      </c>
      <c r="K14" s="140">
        <f>J14/78</f>
        <v>0</v>
      </c>
      <c r="L14" s="6"/>
      <c r="M14" s="203" t="e">
        <f>I14/H14-1</f>
        <v>#DIV/0!</v>
      </c>
      <c r="N14" s="76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3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3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3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3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</row>
    <row r="15" spans="1:534" ht="15.75" customHeight="1" thickBot="1" x14ac:dyDescent="0.3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204"/>
      <c r="N15" s="76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3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3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3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3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/>
      <c r="I16" s="136"/>
      <c r="J16" s="138">
        <f>H16-I16</f>
        <v>0</v>
      </c>
      <c r="K16" s="140">
        <f>J16/88</f>
        <v>0</v>
      </c>
      <c r="L16" s="6"/>
      <c r="M16" s="203" t="e">
        <f>I16/H16-1</f>
        <v>#DIV/0!</v>
      </c>
      <c r="N16" s="76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3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3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3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3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</row>
    <row r="17" spans="1:525" ht="15.75" customHeight="1" thickBot="1" x14ac:dyDescent="0.3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204"/>
      <c r="N17" s="76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3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3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3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3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</row>
    <row r="18" spans="1:525" ht="30" customHeight="1" thickBot="1" x14ac:dyDescent="0.3">
      <c r="A18" s="183"/>
      <c r="B18" s="161"/>
      <c r="C18" s="162"/>
      <c r="D18" s="124" t="s">
        <v>9</v>
      </c>
      <c r="E18" s="125"/>
      <c r="F18" s="125"/>
      <c r="G18" s="126"/>
      <c r="H18" s="16"/>
      <c r="I18" s="8"/>
      <c r="J18" s="26">
        <f>H18-I18</f>
        <v>0</v>
      </c>
      <c r="K18" s="30">
        <f>J18/68</f>
        <v>0</v>
      </c>
      <c r="L18" s="6"/>
      <c r="M18" s="77" t="e">
        <f>I18/H18-1</f>
        <v>#DIV/0!</v>
      </c>
      <c r="N18" s="76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3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3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3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3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</row>
    <row r="19" spans="1:525" ht="30" customHeight="1" thickBot="1" x14ac:dyDescent="0.3">
      <c r="A19" s="183"/>
      <c r="B19" s="161"/>
      <c r="C19" s="162"/>
      <c r="D19" s="124" t="s">
        <v>10</v>
      </c>
      <c r="E19" s="125"/>
      <c r="F19" s="125"/>
      <c r="G19" s="126"/>
      <c r="H19" s="16"/>
      <c r="I19" s="8"/>
      <c r="J19" s="26">
        <f>H19-I19</f>
        <v>0</v>
      </c>
      <c r="K19" s="30">
        <f>J19/108</f>
        <v>0</v>
      </c>
      <c r="L19" s="6"/>
      <c r="M19" s="77" t="e">
        <f>I19/H19-1</f>
        <v>#DIV/0!</v>
      </c>
      <c r="N19" s="76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3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3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3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3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</row>
    <row r="20" spans="1:525" ht="30" customHeight="1" thickBot="1" x14ac:dyDescent="0.3">
      <c r="A20" s="183"/>
      <c r="B20" s="161"/>
      <c r="C20" s="162"/>
      <c r="D20" s="124" t="s">
        <v>11</v>
      </c>
      <c r="E20" s="125"/>
      <c r="F20" s="125"/>
      <c r="G20" s="126"/>
      <c r="H20" s="16"/>
      <c r="I20" s="8"/>
      <c r="J20" s="26">
        <f>H20-I20</f>
        <v>0</v>
      </c>
      <c r="K20" s="30">
        <f>J20/250</f>
        <v>0</v>
      </c>
      <c r="L20" s="6"/>
      <c r="M20" s="77" t="e">
        <f>I20/H20-1</f>
        <v>#DIV/0!</v>
      </c>
      <c r="N20" s="7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3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3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3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3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</row>
    <row r="21" spans="1:525" ht="30" customHeight="1" thickBot="1" x14ac:dyDescent="0.3">
      <c r="A21" s="183"/>
      <c r="B21" s="161"/>
      <c r="C21" s="162"/>
      <c r="D21" s="124" t="s">
        <v>12</v>
      </c>
      <c r="E21" s="125"/>
      <c r="F21" s="125"/>
      <c r="G21" s="126"/>
      <c r="H21" s="16"/>
      <c r="I21" s="8"/>
      <c r="J21" s="26">
        <f>H21-I21</f>
        <v>0</v>
      </c>
      <c r="K21" s="30">
        <f>J21/98</f>
        <v>0</v>
      </c>
      <c r="L21" s="6"/>
      <c r="M21" s="77" t="e">
        <f>I21/H21-1</f>
        <v>#DIV/0!</v>
      </c>
      <c r="N21" s="7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3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3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3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3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</row>
    <row r="22" spans="1:525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/>
      <c r="I22" s="136"/>
      <c r="J22" s="138">
        <f>H22-I22</f>
        <v>0</v>
      </c>
      <c r="K22" s="140">
        <f>J22/88</f>
        <v>0</v>
      </c>
      <c r="L22" s="6"/>
      <c r="M22" s="203" t="e">
        <f>I22/H22-1</f>
        <v>#DIV/0!</v>
      </c>
      <c r="N22" s="7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3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3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3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3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</row>
    <row r="23" spans="1:525" ht="15.75" customHeight="1" thickBot="1" x14ac:dyDescent="0.3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204"/>
      <c r="N23" s="7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3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3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3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3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</row>
    <row r="24" spans="1:525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71"/>
      <c r="I24" s="10"/>
      <c r="J24" s="31">
        <f>H24-I24</f>
        <v>0</v>
      </c>
      <c r="K24" s="73">
        <f>J24/78</f>
        <v>0</v>
      </c>
      <c r="L24" s="6"/>
      <c r="M24" s="77" t="e">
        <f>I24/H24-1</f>
        <v>#DIV/0!</v>
      </c>
      <c r="N24" s="7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3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3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3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3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</row>
    <row r="25" spans="1:525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/>
      <c r="I25" s="34"/>
      <c r="J25" s="35">
        <f>H25-I25</f>
        <v>0</v>
      </c>
      <c r="K25" s="36">
        <f>J25/58</f>
        <v>0</v>
      </c>
      <c r="L25" s="6"/>
      <c r="M25" s="77" t="e">
        <f>I25/H25-1</f>
        <v>#DIV/0!</v>
      </c>
      <c r="N25" s="76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3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3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3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3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</row>
    <row r="26" spans="1:525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/>
      <c r="I26" s="175"/>
      <c r="J26" s="176">
        <f>H26-I26</f>
        <v>0</v>
      </c>
      <c r="K26" s="178">
        <f>J26/58</f>
        <v>0</v>
      </c>
      <c r="L26" s="6"/>
      <c r="M26" s="203" t="e">
        <f>I26/H26-1</f>
        <v>#DIV/0!</v>
      </c>
      <c r="N26" s="76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3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3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3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3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</row>
    <row r="27" spans="1:525" ht="15.75" customHeight="1" thickBot="1" x14ac:dyDescent="0.3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204"/>
      <c r="N27" s="76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3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3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3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3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</row>
    <row r="28" spans="1:525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/>
      <c r="I28" s="136"/>
      <c r="J28" s="138">
        <f>H28-I28</f>
        <v>0</v>
      </c>
      <c r="K28" s="140">
        <f>J28/88</f>
        <v>0</v>
      </c>
      <c r="L28" s="6"/>
      <c r="M28" s="203" t="e">
        <f>I28/H28-1</f>
        <v>#DIV/0!</v>
      </c>
      <c r="N28" s="76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3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3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3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3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</row>
    <row r="29" spans="1:525" ht="15.75" customHeight="1" thickBot="1" x14ac:dyDescent="0.3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204"/>
      <c r="N29" s="76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3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3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3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3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</row>
    <row r="30" spans="1:525" ht="30.75" customHeight="1" thickBot="1" x14ac:dyDescent="0.3">
      <c r="A30" s="183"/>
      <c r="B30" s="161"/>
      <c r="C30" s="162"/>
      <c r="D30" s="124" t="s">
        <v>18</v>
      </c>
      <c r="E30" s="125"/>
      <c r="F30" s="125"/>
      <c r="G30" s="126"/>
      <c r="H30" s="16"/>
      <c r="I30" s="8"/>
      <c r="J30" s="26">
        <f>H30-I30</f>
        <v>0</v>
      </c>
      <c r="K30" s="30">
        <f>J30/48</f>
        <v>0</v>
      </c>
      <c r="L30" s="6"/>
      <c r="M30" s="77" t="e">
        <f>I30/H30-1</f>
        <v>#DIV/0!</v>
      </c>
      <c r="N30" s="7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3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3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3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3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</row>
    <row r="31" spans="1:525" ht="32.25" customHeight="1" thickBot="1" x14ac:dyDescent="0.3">
      <c r="A31" s="183"/>
      <c r="B31" s="161"/>
      <c r="C31" s="162"/>
      <c r="D31" s="124" t="s">
        <v>19</v>
      </c>
      <c r="E31" s="125"/>
      <c r="F31" s="125"/>
      <c r="G31" s="126"/>
      <c r="H31" s="16"/>
      <c r="I31" s="8"/>
      <c r="J31" s="26">
        <f>H31-I31</f>
        <v>0</v>
      </c>
      <c r="K31" s="30">
        <f>J31/58</f>
        <v>0</v>
      </c>
      <c r="L31" s="6"/>
      <c r="M31" s="77" t="e">
        <f>I31/H31-1</f>
        <v>#DIV/0!</v>
      </c>
      <c r="N31" s="7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3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3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3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3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</row>
    <row r="32" spans="1:525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/>
      <c r="I32" s="136"/>
      <c r="J32" s="138">
        <f>H32-I32</f>
        <v>0</v>
      </c>
      <c r="K32" s="169">
        <f>J32/38</f>
        <v>0</v>
      </c>
      <c r="L32" s="6"/>
      <c r="M32" s="203" t="e">
        <f>I32/H32-1</f>
        <v>#DIV/0!</v>
      </c>
      <c r="N32" s="7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3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3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3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3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</row>
    <row r="33" spans="1:525" ht="15.75" customHeight="1" thickBot="1" x14ac:dyDescent="0.3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204"/>
      <c r="N33" s="7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3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3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3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3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</row>
    <row r="34" spans="1:525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71"/>
      <c r="I34" s="10"/>
      <c r="J34" s="31">
        <f t="shared" ref="J34:J39" si="2">H34-I34</f>
        <v>0</v>
      </c>
      <c r="K34" s="73">
        <f>J34/28</f>
        <v>0</v>
      </c>
      <c r="L34" s="6"/>
      <c r="M34" s="77" t="e">
        <f t="shared" ref="M34:M39" si="3">I34/H34-1</f>
        <v>#DIV/0!</v>
      </c>
      <c r="N34" s="76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3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3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3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3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</row>
    <row r="35" spans="1:525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/>
      <c r="I35" s="34"/>
      <c r="J35" s="35">
        <f t="shared" si="2"/>
        <v>0</v>
      </c>
      <c r="K35" s="36">
        <f>J35/20</f>
        <v>0</v>
      </c>
      <c r="L35" s="6"/>
      <c r="M35" s="77" t="e">
        <f t="shared" si="3"/>
        <v>#DIV/0!</v>
      </c>
      <c r="N35" s="7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3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3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3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3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</row>
    <row r="36" spans="1:525" ht="30.75" customHeight="1" thickBot="1" x14ac:dyDescent="0.3">
      <c r="A36" s="183"/>
      <c r="B36" s="161"/>
      <c r="C36" s="162"/>
      <c r="D36" s="115" t="s">
        <v>23</v>
      </c>
      <c r="E36" s="116"/>
      <c r="F36" s="116"/>
      <c r="G36" s="117"/>
      <c r="H36" s="72"/>
      <c r="I36" s="9"/>
      <c r="J36" s="37">
        <f t="shared" si="2"/>
        <v>0</v>
      </c>
      <c r="K36" s="74">
        <f>J36/150</f>
        <v>0</v>
      </c>
      <c r="L36" s="6"/>
      <c r="M36" s="77" t="e">
        <f t="shared" si="3"/>
        <v>#DIV/0!</v>
      </c>
      <c r="N36" s="76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3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3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3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3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</row>
    <row r="37" spans="1:525" ht="30" customHeight="1" thickBot="1" x14ac:dyDescent="0.3">
      <c r="A37" s="183"/>
      <c r="B37" s="161"/>
      <c r="C37" s="162"/>
      <c r="D37" s="124" t="s">
        <v>24</v>
      </c>
      <c r="E37" s="125"/>
      <c r="F37" s="125"/>
      <c r="G37" s="126"/>
      <c r="H37" s="16"/>
      <c r="I37" s="8"/>
      <c r="J37" s="26">
        <f t="shared" si="2"/>
        <v>0</v>
      </c>
      <c r="K37" s="30">
        <f>J37/38</f>
        <v>0</v>
      </c>
      <c r="L37" s="6"/>
      <c r="M37" s="77" t="e">
        <f t="shared" si="3"/>
        <v>#DIV/0!</v>
      </c>
      <c r="N37" s="76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3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3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3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3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</row>
    <row r="38" spans="1:525" ht="33.75" customHeight="1" thickBot="1" x14ac:dyDescent="0.3">
      <c r="A38" s="183"/>
      <c r="B38" s="161"/>
      <c r="C38" s="162"/>
      <c r="D38" s="124" t="s">
        <v>25</v>
      </c>
      <c r="E38" s="125"/>
      <c r="F38" s="125"/>
      <c r="G38" s="126"/>
      <c r="H38" s="16"/>
      <c r="I38" s="8"/>
      <c r="J38" s="26">
        <f t="shared" si="2"/>
        <v>0</v>
      </c>
      <c r="K38" s="30">
        <f>J38/68</f>
        <v>0</v>
      </c>
      <c r="L38" s="6"/>
      <c r="M38" s="77" t="e">
        <f t="shared" si="3"/>
        <v>#DIV/0!</v>
      </c>
      <c r="N38" s="76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3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3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3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3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</row>
    <row r="39" spans="1:525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/>
      <c r="I39" s="136"/>
      <c r="J39" s="138">
        <f t="shared" si="2"/>
        <v>0</v>
      </c>
      <c r="K39" s="140">
        <f>J39/58</f>
        <v>0</v>
      </c>
      <c r="L39" s="6"/>
      <c r="M39" s="203" t="e">
        <f t="shared" si="3"/>
        <v>#DIV/0!</v>
      </c>
      <c r="N39" s="76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3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3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3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3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</row>
    <row r="40" spans="1:525" ht="15.75" customHeight="1" thickBot="1" x14ac:dyDescent="0.3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204"/>
      <c r="N40" s="76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3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3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3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3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</row>
    <row r="41" spans="1:525" ht="30" customHeight="1" thickBot="1" x14ac:dyDescent="0.3">
      <c r="A41" s="183"/>
      <c r="B41" s="161"/>
      <c r="C41" s="162"/>
      <c r="D41" s="124" t="s">
        <v>27</v>
      </c>
      <c r="E41" s="125"/>
      <c r="F41" s="125"/>
      <c r="G41" s="126"/>
      <c r="H41" s="16"/>
      <c r="I41" s="8"/>
      <c r="J41" s="26">
        <f>H41-I41</f>
        <v>0</v>
      </c>
      <c r="K41" s="30">
        <f>J41/20</f>
        <v>0</v>
      </c>
      <c r="L41" s="6"/>
      <c r="M41" s="77" t="e">
        <f>I41/H41-1</f>
        <v>#DIV/0!</v>
      </c>
      <c r="N41" s="76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3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3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3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3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</row>
    <row r="42" spans="1:525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/>
      <c r="I42" s="136"/>
      <c r="J42" s="138">
        <f>H42-I42</f>
        <v>0</v>
      </c>
      <c r="K42" s="140">
        <f>J42/48</f>
        <v>0</v>
      </c>
      <c r="L42" s="6"/>
      <c r="M42" s="203" t="e">
        <f>I42/H42-1</f>
        <v>#DIV/0!</v>
      </c>
      <c r="N42" s="76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3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3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3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3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</row>
    <row r="43" spans="1:525" ht="15.75" customHeight="1" thickBot="1" x14ac:dyDescent="0.3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204"/>
      <c r="N43" s="76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3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3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3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3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</row>
    <row r="44" spans="1:525" ht="30" customHeight="1" thickBot="1" x14ac:dyDescent="0.3">
      <c r="A44" s="183"/>
      <c r="B44" s="161"/>
      <c r="C44" s="162"/>
      <c r="D44" s="124" t="s">
        <v>29</v>
      </c>
      <c r="E44" s="125"/>
      <c r="F44" s="125"/>
      <c r="G44" s="126"/>
      <c r="H44" s="16"/>
      <c r="I44" s="8"/>
      <c r="J44" s="26">
        <f t="shared" ref="J44:J55" si="4">H44-I44</f>
        <v>0</v>
      </c>
      <c r="K44" s="30">
        <f>J44/18</f>
        <v>0</v>
      </c>
      <c r="L44" s="6"/>
      <c r="M44" s="77" t="e">
        <f t="shared" ref="M44:M55" si="5">I44/H44-1</f>
        <v>#DIV/0!</v>
      </c>
      <c r="N44" s="76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3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3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3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3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</row>
    <row r="45" spans="1:525" ht="30" customHeight="1" thickBot="1" x14ac:dyDescent="0.3">
      <c r="A45" s="183"/>
      <c r="B45" s="161"/>
      <c r="C45" s="162"/>
      <c r="D45" s="124" t="s">
        <v>30</v>
      </c>
      <c r="E45" s="125"/>
      <c r="F45" s="125"/>
      <c r="G45" s="126"/>
      <c r="H45" s="16"/>
      <c r="I45" s="8"/>
      <c r="J45" s="26">
        <f t="shared" si="4"/>
        <v>0</v>
      </c>
      <c r="K45" s="30">
        <f>J45/48</f>
        <v>0</v>
      </c>
      <c r="L45" s="6"/>
      <c r="M45" s="77" t="e">
        <f t="shared" si="5"/>
        <v>#DIV/0!</v>
      </c>
      <c r="N45" s="76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3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3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3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</row>
    <row r="46" spans="1:525" ht="30" customHeight="1" thickBot="1" x14ac:dyDescent="0.3">
      <c r="A46" s="183"/>
      <c r="B46" s="161"/>
      <c r="C46" s="162"/>
      <c r="D46" s="124" t="s">
        <v>31</v>
      </c>
      <c r="E46" s="125"/>
      <c r="F46" s="125"/>
      <c r="G46" s="126"/>
      <c r="H46" s="16"/>
      <c r="I46" s="8"/>
      <c r="J46" s="26">
        <f t="shared" si="4"/>
        <v>0</v>
      </c>
      <c r="K46" s="30">
        <f>J46/150</f>
        <v>0</v>
      </c>
      <c r="L46" s="6"/>
      <c r="M46" s="77" t="e">
        <f t="shared" si="5"/>
        <v>#DIV/0!</v>
      </c>
      <c r="N46" s="76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3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3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3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3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</row>
    <row r="47" spans="1:525" ht="30" customHeight="1" thickBot="1" x14ac:dyDescent="0.3">
      <c r="A47" s="183"/>
      <c r="B47" s="161"/>
      <c r="C47" s="162"/>
      <c r="D47" s="124" t="s">
        <v>32</v>
      </c>
      <c r="E47" s="125"/>
      <c r="F47" s="125"/>
      <c r="G47" s="126"/>
      <c r="H47" s="16"/>
      <c r="I47" s="8"/>
      <c r="J47" s="26">
        <f t="shared" si="4"/>
        <v>0</v>
      </c>
      <c r="K47" s="30">
        <f>J47/50</f>
        <v>0</v>
      </c>
      <c r="L47" s="6"/>
      <c r="M47" s="77" t="e">
        <f t="shared" si="5"/>
        <v>#DIV/0!</v>
      </c>
      <c r="N47" s="76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3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3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3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3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</row>
    <row r="48" spans="1:525" ht="30" customHeight="1" thickBot="1" x14ac:dyDescent="0.3">
      <c r="A48" s="183"/>
      <c r="B48" s="161"/>
      <c r="C48" s="162"/>
      <c r="D48" s="124" t="s">
        <v>33</v>
      </c>
      <c r="E48" s="125"/>
      <c r="F48" s="125"/>
      <c r="G48" s="126"/>
      <c r="H48" s="16"/>
      <c r="I48" s="8"/>
      <c r="J48" s="26">
        <f t="shared" si="4"/>
        <v>0</v>
      </c>
      <c r="K48" s="30">
        <f>J48/98</f>
        <v>0</v>
      </c>
      <c r="L48" s="6"/>
      <c r="M48" s="77" t="e">
        <f t="shared" si="5"/>
        <v>#DIV/0!</v>
      </c>
      <c r="N48" s="76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3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3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3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3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</row>
    <row r="49" spans="1:525" ht="30" customHeight="1" thickBot="1" x14ac:dyDescent="0.3">
      <c r="A49" s="183"/>
      <c r="B49" s="161"/>
      <c r="C49" s="162"/>
      <c r="D49" s="124" t="s">
        <v>34</v>
      </c>
      <c r="E49" s="125"/>
      <c r="F49" s="125"/>
      <c r="G49" s="126"/>
      <c r="H49" s="16"/>
      <c r="I49" s="8"/>
      <c r="J49" s="26">
        <f t="shared" si="4"/>
        <v>0</v>
      </c>
      <c r="K49" s="30">
        <f>J49/198</f>
        <v>0</v>
      </c>
      <c r="L49" s="6"/>
      <c r="M49" s="77" t="e">
        <f t="shared" si="5"/>
        <v>#DIV/0!</v>
      </c>
      <c r="N49" s="76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3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3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3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3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</row>
    <row r="50" spans="1:525" ht="30" customHeight="1" thickBot="1" x14ac:dyDescent="0.3">
      <c r="A50" s="183"/>
      <c r="B50" s="161"/>
      <c r="C50" s="162"/>
      <c r="D50" s="124" t="s">
        <v>35</v>
      </c>
      <c r="E50" s="125"/>
      <c r="F50" s="125"/>
      <c r="G50" s="126"/>
      <c r="H50" s="16"/>
      <c r="I50" s="8"/>
      <c r="J50" s="26">
        <f t="shared" si="4"/>
        <v>0</v>
      </c>
      <c r="K50" s="30">
        <f>J50/98</f>
        <v>0</v>
      </c>
      <c r="L50" s="6"/>
      <c r="M50" s="77" t="e">
        <f t="shared" si="5"/>
        <v>#DIV/0!</v>
      </c>
      <c r="N50" s="76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3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3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3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3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</row>
    <row r="51" spans="1:525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71"/>
      <c r="I51" s="10"/>
      <c r="J51" s="31">
        <f t="shared" si="4"/>
        <v>0</v>
      </c>
      <c r="K51" s="73">
        <f>J51/78</f>
        <v>0</v>
      </c>
      <c r="L51" s="6"/>
      <c r="M51" s="77" t="e">
        <f t="shared" si="5"/>
        <v>#DIV/0!</v>
      </c>
      <c r="N51" s="1"/>
    </row>
    <row r="52" spans="1:525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/>
      <c r="I52" s="34"/>
      <c r="J52" s="35">
        <f t="shared" si="4"/>
        <v>0</v>
      </c>
      <c r="K52" s="36">
        <f>J52/50</f>
        <v>0</v>
      </c>
      <c r="L52" s="6"/>
      <c r="M52" s="77" t="e">
        <f t="shared" si="5"/>
        <v>#DIV/0!</v>
      </c>
      <c r="N52" s="1"/>
    </row>
    <row r="53" spans="1:525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75"/>
      <c r="I53" s="39"/>
      <c r="J53" s="41">
        <f t="shared" si="4"/>
        <v>0</v>
      </c>
      <c r="K53" s="42">
        <f>J53/30</f>
        <v>0</v>
      </c>
      <c r="L53" s="6"/>
      <c r="M53" s="77" t="e">
        <f t="shared" si="5"/>
        <v>#DIV/0!</v>
      </c>
      <c r="N53" s="1"/>
    </row>
    <row r="54" spans="1:525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/>
      <c r="I54" s="34"/>
      <c r="J54" s="35">
        <f t="shared" si="4"/>
        <v>0</v>
      </c>
      <c r="K54" s="36">
        <f>J54/70</f>
        <v>0</v>
      </c>
      <c r="L54" s="6"/>
      <c r="M54" s="77" t="e">
        <f t="shared" si="5"/>
        <v>#DIV/0!</v>
      </c>
      <c r="N54" s="1"/>
    </row>
    <row r="55" spans="1:525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/>
      <c r="I55" s="44"/>
      <c r="J55" s="45">
        <f t="shared" si="4"/>
        <v>0</v>
      </c>
      <c r="K55" s="46">
        <f>J55/70</f>
        <v>0</v>
      </c>
      <c r="L55" s="7"/>
      <c r="M55" s="77" t="e">
        <f t="shared" si="5"/>
        <v>#DIV/0!</v>
      </c>
      <c r="N55" s="1"/>
    </row>
    <row r="56" spans="1:525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1"/>
    </row>
    <row r="57" spans="1:525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</row>
    <row r="58" spans="1:525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</row>
    <row r="59" spans="1:525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525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525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  <row r="62" spans="1:525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</row>
    <row r="63" spans="1:525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</row>
    <row r="64" spans="1:525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2:28" x14ac:dyDescent="0.25">
      <c r="L65" s="4"/>
      <c r="M65" s="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2:28" x14ac:dyDescent="0.25">
      <c r="L66" s="4"/>
      <c r="M66" s="4"/>
    </row>
    <row r="67" spans="12:28" x14ac:dyDescent="0.25">
      <c r="L67" s="4"/>
      <c r="M67" s="4"/>
    </row>
    <row r="68" spans="12:28" x14ac:dyDescent="0.25">
      <c r="L68" s="4"/>
      <c r="M68" s="4"/>
    </row>
    <row r="69" spans="12:28" x14ac:dyDescent="0.25">
      <c r="L69" s="4"/>
      <c r="M69" s="4"/>
    </row>
    <row r="70" spans="12:28" x14ac:dyDescent="0.25">
      <c r="L70" s="4"/>
      <c r="M70" s="4"/>
    </row>
    <row r="71" spans="12:28" x14ac:dyDescent="0.25">
      <c r="L71" s="4"/>
      <c r="M71" s="4"/>
    </row>
    <row r="72" spans="12:28" x14ac:dyDescent="0.25">
      <c r="L72" s="4"/>
      <c r="M72" s="4"/>
    </row>
    <row r="73" spans="12:28" x14ac:dyDescent="0.25">
      <c r="L73" s="4"/>
      <c r="M73" s="4"/>
    </row>
    <row r="74" spans="12:28" x14ac:dyDescent="0.25">
      <c r="L74" s="4"/>
      <c r="M74" s="4"/>
    </row>
    <row r="75" spans="12:28" x14ac:dyDescent="0.25">
      <c r="L75" s="4"/>
      <c r="M75" s="4"/>
    </row>
    <row r="76" spans="12:28" x14ac:dyDescent="0.25">
      <c r="L76" s="4"/>
      <c r="M76" s="4"/>
    </row>
    <row r="77" spans="12:28" x14ac:dyDescent="0.25">
      <c r="L77" s="4"/>
      <c r="M77" s="4"/>
    </row>
    <row r="78" spans="12:28" x14ac:dyDescent="0.25">
      <c r="L78" s="4"/>
      <c r="M78" s="4"/>
    </row>
    <row r="79" spans="12:28" x14ac:dyDescent="0.25">
      <c r="L79" s="4"/>
      <c r="M79" s="4"/>
    </row>
    <row r="80" spans="12:28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94">
    <mergeCell ref="D44:G44"/>
    <mergeCell ref="D45:G45"/>
    <mergeCell ref="D46:G46"/>
    <mergeCell ref="D47:G47"/>
    <mergeCell ref="D55:G55"/>
    <mergeCell ref="D49:G49"/>
    <mergeCell ref="D50:G50"/>
    <mergeCell ref="D51:G51"/>
    <mergeCell ref="D52:G52"/>
    <mergeCell ref="D53:G53"/>
    <mergeCell ref="D54:G54"/>
    <mergeCell ref="K39:K40"/>
    <mergeCell ref="M39:M40"/>
    <mergeCell ref="D41:G41"/>
    <mergeCell ref="D42:G43"/>
    <mergeCell ref="H42:H43"/>
    <mergeCell ref="I42:I43"/>
    <mergeCell ref="J42:J43"/>
    <mergeCell ref="K42:K43"/>
    <mergeCell ref="M42:M43"/>
    <mergeCell ref="K32:K33"/>
    <mergeCell ref="M32:M33"/>
    <mergeCell ref="D34:G34"/>
    <mergeCell ref="B35:C55"/>
    <mergeCell ref="D35:G35"/>
    <mergeCell ref="D36:G36"/>
    <mergeCell ref="D37:G37"/>
    <mergeCell ref="D38:G38"/>
    <mergeCell ref="D39:G40"/>
    <mergeCell ref="H39:H40"/>
    <mergeCell ref="J32:J33"/>
    <mergeCell ref="B25:C34"/>
    <mergeCell ref="D25:G25"/>
    <mergeCell ref="D48:G48"/>
    <mergeCell ref="I39:I40"/>
    <mergeCell ref="J39:J40"/>
    <mergeCell ref="D30:G30"/>
    <mergeCell ref="D31:G31"/>
    <mergeCell ref="D32:G33"/>
    <mergeCell ref="H32:H33"/>
    <mergeCell ref="I32:I33"/>
    <mergeCell ref="J26:J27"/>
    <mergeCell ref="K26:K27"/>
    <mergeCell ref="M26:M27"/>
    <mergeCell ref="D28:G29"/>
    <mergeCell ref="H28:H29"/>
    <mergeCell ref="I28:I29"/>
    <mergeCell ref="J28:J29"/>
    <mergeCell ref="K28:K29"/>
    <mergeCell ref="M28:M29"/>
    <mergeCell ref="D26:G27"/>
    <mergeCell ref="H26:H27"/>
    <mergeCell ref="I26:I27"/>
    <mergeCell ref="I22:I23"/>
    <mergeCell ref="J22:J23"/>
    <mergeCell ref="K22:K23"/>
    <mergeCell ref="M22:M23"/>
    <mergeCell ref="D24:G24"/>
    <mergeCell ref="H22:H23"/>
    <mergeCell ref="D18:G18"/>
    <mergeCell ref="D19:G19"/>
    <mergeCell ref="D20:G20"/>
    <mergeCell ref="D21:G21"/>
    <mergeCell ref="D22:G23"/>
    <mergeCell ref="D16:G17"/>
    <mergeCell ref="H16:H17"/>
    <mergeCell ref="I16:I17"/>
    <mergeCell ref="J16:J17"/>
    <mergeCell ref="K16:K17"/>
    <mergeCell ref="K12:K13"/>
    <mergeCell ref="M12:M13"/>
    <mergeCell ref="D14:G15"/>
    <mergeCell ref="H14:H15"/>
    <mergeCell ref="I14:I15"/>
    <mergeCell ref="J14:J15"/>
    <mergeCell ref="K14:K15"/>
    <mergeCell ref="M14:M15"/>
    <mergeCell ref="J12:J13"/>
    <mergeCell ref="A1:T1"/>
    <mergeCell ref="A2:A55"/>
    <mergeCell ref="B2:G4"/>
    <mergeCell ref="H2:M3"/>
    <mergeCell ref="B5:C24"/>
    <mergeCell ref="D5:G5"/>
    <mergeCell ref="D6:G6"/>
    <mergeCell ref="D7:G7"/>
    <mergeCell ref="D8:G8"/>
    <mergeCell ref="D9:G9"/>
    <mergeCell ref="D10:G10"/>
    <mergeCell ref="D11:G11"/>
    <mergeCell ref="D12:G13"/>
    <mergeCell ref="H12:H13"/>
    <mergeCell ref="I12:I13"/>
    <mergeCell ref="M16:M17"/>
  </mergeCells>
  <conditionalFormatting sqref="I7">
    <cfRule type="cellIs" dxfId="173" priority="56" operator="greaterThan">
      <formula>$H$7</formula>
    </cfRule>
    <cfRule type="cellIs" dxfId="172" priority="84" operator="greaterThan">
      <formula>$H$7</formula>
    </cfRule>
    <cfRule type="cellIs" dxfId="171" priority="85" operator="greaterThan">
      <formula>$H$7</formula>
    </cfRule>
    <cfRule type="cellIs" dxfId="170" priority="87" operator="greaterThan">
      <formula>$H$7</formula>
    </cfRule>
  </conditionalFormatting>
  <conditionalFormatting sqref="I5">
    <cfRule type="cellIs" dxfId="169" priority="86" operator="greaterThan">
      <formula>$H$5</formula>
    </cfRule>
  </conditionalFormatting>
  <conditionalFormatting sqref="I9">
    <cfRule type="cellIs" dxfId="168" priority="25" operator="greaterThan">
      <formula>$H$9</formula>
    </cfRule>
    <cfRule type="cellIs" dxfId="167" priority="57" operator="greaterThan">
      <formula>$H$9</formula>
    </cfRule>
    <cfRule type="cellIs" dxfId="166" priority="58" operator="greaterThan">
      <formula>$H$9</formula>
    </cfRule>
    <cfRule type="cellIs" dxfId="165" priority="81" operator="greaterThan">
      <formula>$H$8</formula>
    </cfRule>
    <cfRule type="cellIs" dxfId="164" priority="82" operator="greaterThan">
      <formula>$H$7</formula>
    </cfRule>
    <cfRule type="cellIs" dxfId="163" priority="83" operator="greaterThan">
      <formula>$H$7</formula>
    </cfRule>
  </conditionalFormatting>
  <conditionalFormatting sqref="I22">
    <cfRule type="cellIs" dxfId="162" priority="78" operator="greaterThan">
      <formula>$H$8</formula>
    </cfRule>
    <cfRule type="cellIs" dxfId="161" priority="79" operator="greaterThan">
      <formula>$H$7</formula>
    </cfRule>
    <cfRule type="cellIs" dxfId="160" priority="80" operator="greaterThan">
      <formula>$H$7</formula>
    </cfRule>
  </conditionalFormatting>
  <conditionalFormatting sqref="I24">
    <cfRule type="cellIs" dxfId="159" priority="53" operator="greaterThan">
      <formula>$H$24</formula>
    </cfRule>
    <cfRule type="cellIs" dxfId="158" priority="75" operator="greaterThan">
      <formula>$H$8</formula>
    </cfRule>
    <cfRule type="cellIs" dxfId="157" priority="76" operator="greaterThan">
      <formula>$H$7</formula>
    </cfRule>
    <cfRule type="cellIs" dxfId="156" priority="77" operator="greaterThan">
      <formula>$H$7</formula>
    </cfRule>
  </conditionalFormatting>
  <conditionalFormatting sqref="I26">
    <cfRule type="cellIs" dxfId="155" priority="72" operator="greaterThan">
      <formula>$H$8</formula>
    </cfRule>
    <cfRule type="cellIs" dxfId="154" priority="73" operator="greaterThan">
      <formula>$H$7</formula>
    </cfRule>
    <cfRule type="cellIs" dxfId="153" priority="74" operator="greaterThan">
      <formula>$H$7</formula>
    </cfRule>
  </conditionalFormatting>
  <conditionalFormatting sqref="I28">
    <cfRule type="cellIs" dxfId="152" priority="69" operator="greaterThan">
      <formula>$H$8</formula>
    </cfRule>
    <cfRule type="cellIs" dxfId="151" priority="70" operator="greaterThan">
      <formula>$H$7</formula>
    </cfRule>
    <cfRule type="cellIs" dxfId="150" priority="71" operator="greaterThan">
      <formula>$H$7</formula>
    </cfRule>
  </conditionalFormatting>
  <conditionalFormatting sqref="I31">
    <cfRule type="cellIs" dxfId="149" priority="48" operator="greaterThan">
      <formula>$H$31</formula>
    </cfRule>
    <cfRule type="cellIs" dxfId="148" priority="66" operator="greaterThan">
      <formula>$H$8</formula>
    </cfRule>
    <cfRule type="cellIs" dxfId="147" priority="67" operator="greaterThan">
      <formula>$H$7</formula>
    </cfRule>
    <cfRule type="cellIs" dxfId="146" priority="68" operator="greaterThan">
      <formula>$H$7</formula>
    </cfRule>
  </conditionalFormatting>
  <conditionalFormatting sqref="I32">
    <cfRule type="cellIs" dxfId="145" priority="63" operator="greaterThan">
      <formula>$H$8</formula>
    </cfRule>
    <cfRule type="cellIs" dxfId="144" priority="64" operator="greaterThan">
      <formula>$H$7</formula>
    </cfRule>
    <cfRule type="cellIs" dxfId="143" priority="65" operator="greaterThan">
      <formula>$H$7</formula>
    </cfRule>
  </conditionalFormatting>
  <conditionalFormatting sqref="I34">
    <cfRule type="cellIs" dxfId="142" priority="45" operator="greaterThan">
      <formula>$H$34</formula>
    </cfRule>
    <cfRule type="cellIs" dxfId="141" priority="46" operator="greaterThan">
      <formula>$H$34</formula>
    </cfRule>
    <cfRule type="cellIs" dxfId="140" priority="60" operator="greaterThan">
      <formula>$H$8</formula>
    </cfRule>
    <cfRule type="cellIs" dxfId="139" priority="61" operator="greaterThan">
      <formula>$H$7</formula>
    </cfRule>
    <cfRule type="cellIs" dxfId="138" priority="62" operator="greaterThan">
      <formula>$H$7</formula>
    </cfRule>
  </conditionalFormatting>
  <conditionalFormatting sqref="I6">
    <cfRule type="cellIs" dxfId="137" priority="55" operator="greaterThan">
      <formula>$H$6</formula>
    </cfRule>
    <cfRule type="cellIs" dxfId="136" priority="59" operator="greaterThan">
      <formula>$H$6</formula>
    </cfRule>
  </conditionalFormatting>
  <conditionalFormatting sqref="I22:I23">
    <cfRule type="cellIs" dxfId="135" priority="54" operator="greaterThan">
      <formula>$H$22</formula>
    </cfRule>
  </conditionalFormatting>
  <conditionalFormatting sqref="I26:I27">
    <cfRule type="cellIs" dxfId="134" priority="49" operator="greaterThan">
      <formula>$H$26</formula>
    </cfRule>
    <cfRule type="cellIs" dxfId="133" priority="52" operator="greaterThan">
      <formula>$H$26</formula>
    </cfRule>
  </conditionalFormatting>
  <conditionalFormatting sqref="I28:I29">
    <cfRule type="cellIs" dxfId="132" priority="50" operator="greaterThan">
      <formula>$H$28</formula>
    </cfRule>
    <cfRule type="cellIs" dxfId="131" priority="51" operator="greaterThan">
      <formula>$H$28</formula>
    </cfRule>
  </conditionalFormatting>
  <conditionalFormatting sqref="I32:I33">
    <cfRule type="cellIs" dxfId="130" priority="1" operator="greaterThan">
      <formula>$H$32</formula>
    </cfRule>
    <cfRule type="cellIs" dxfId="129" priority="47" operator="greaterThan">
      <formula>$H$32</formula>
    </cfRule>
  </conditionalFormatting>
  <conditionalFormatting sqref="I35">
    <cfRule type="cellIs" dxfId="128" priority="41" operator="greaterThan">
      <formula>$H$35</formula>
    </cfRule>
    <cfRule type="cellIs" dxfId="127" priority="44" operator="greaterThan">
      <formula>$H$35</formula>
    </cfRule>
  </conditionalFormatting>
  <conditionalFormatting sqref="I30">
    <cfRule type="cellIs" dxfId="126" priority="43" operator="greaterThan">
      <formula>$H$30</formula>
    </cfRule>
  </conditionalFormatting>
  <conditionalFormatting sqref="I25">
    <cfRule type="cellIs" dxfId="125" priority="42" operator="greaterThan">
      <formula>$H$25</formula>
    </cfRule>
  </conditionalFormatting>
  <conditionalFormatting sqref="I36">
    <cfRule type="cellIs" dxfId="124" priority="40" operator="greaterThan">
      <formula>$H$36</formula>
    </cfRule>
  </conditionalFormatting>
  <conditionalFormatting sqref="I37">
    <cfRule type="cellIs" dxfId="123" priority="39" operator="greaterThan">
      <formula>$H$37</formula>
    </cfRule>
  </conditionalFormatting>
  <conditionalFormatting sqref="I38">
    <cfRule type="cellIs" dxfId="122" priority="38" operator="greaterThan">
      <formula>$H$38</formula>
    </cfRule>
  </conditionalFormatting>
  <conditionalFormatting sqref="I39:I40">
    <cfRule type="cellIs" dxfId="121" priority="37" operator="greaterThan">
      <formula>$H$39</formula>
    </cfRule>
  </conditionalFormatting>
  <conditionalFormatting sqref="I41">
    <cfRule type="cellIs" dxfId="120" priority="36" operator="greaterThan">
      <formula>$H$41</formula>
    </cfRule>
  </conditionalFormatting>
  <conditionalFormatting sqref="I42:I43">
    <cfRule type="cellIs" dxfId="119" priority="35" operator="greaterThan">
      <formula>$H$42</formula>
    </cfRule>
  </conditionalFormatting>
  <conditionalFormatting sqref="I44">
    <cfRule type="cellIs" dxfId="118" priority="34" operator="greaterThan">
      <formula>$H$44</formula>
    </cfRule>
  </conditionalFormatting>
  <conditionalFormatting sqref="I45">
    <cfRule type="cellIs" dxfId="117" priority="33" operator="greaterThan">
      <formula>$H$45</formula>
    </cfRule>
  </conditionalFormatting>
  <conditionalFormatting sqref="I46">
    <cfRule type="cellIs" dxfId="116" priority="32" operator="greaterThan">
      <formula>$H$46</formula>
    </cfRule>
  </conditionalFormatting>
  <conditionalFormatting sqref="I47">
    <cfRule type="cellIs" dxfId="115" priority="31" operator="greaterThan">
      <formula>$H$47</formula>
    </cfRule>
  </conditionalFormatting>
  <conditionalFormatting sqref="I48">
    <cfRule type="cellIs" dxfId="114" priority="30" operator="greaterThan">
      <formula>$H$48</formula>
    </cfRule>
  </conditionalFormatting>
  <conditionalFormatting sqref="I49">
    <cfRule type="cellIs" dxfId="113" priority="29" operator="greaterThan">
      <formula>$H$49</formula>
    </cfRule>
  </conditionalFormatting>
  <conditionalFormatting sqref="I50">
    <cfRule type="cellIs" dxfId="112" priority="28" operator="greaterThan">
      <formula>$H$50</formula>
    </cfRule>
  </conditionalFormatting>
  <conditionalFormatting sqref="I51">
    <cfRule type="cellIs" dxfId="111" priority="27" operator="greaterThan">
      <formula>$H$51</formula>
    </cfRule>
  </conditionalFormatting>
  <conditionalFormatting sqref="I8">
    <cfRule type="cellIs" dxfId="110" priority="26" operator="greaterThan">
      <formula>$H$8</formula>
    </cfRule>
  </conditionalFormatting>
  <conditionalFormatting sqref="I10">
    <cfRule type="cellIs" dxfId="109" priority="24" operator="greaterThan">
      <formula>$H$10</formula>
    </cfRule>
  </conditionalFormatting>
  <conditionalFormatting sqref="I11">
    <cfRule type="cellIs" dxfId="108" priority="23" operator="greaterThan">
      <formula>$H$11</formula>
    </cfRule>
  </conditionalFormatting>
  <conditionalFormatting sqref="I12:I13">
    <cfRule type="cellIs" dxfId="107" priority="22" operator="greaterThan">
      <formula>$H$12</formula>
    </cfRule>
  </conditionalFormatting>
  <conditionalFormatting sqref="I14:I15">
    <cfRule type="cellIs" dxfId="106" priority="21" operator="greaterThan">
      <formula>$H$14</formula>
    </cfRule>
  </conditionalFormatting>
  <conditionalFormatting sqref="I16:I17">
    <cfRule type="cellIs" dxfId="105" priority="20" operator="greaterThan">
      <formula>$H$16</formula>
    </cfRule>
  </conditionalFormatting>
  <conditionalFormatting sqref="I18">
    <cfRule type="cellIs" dxfId="104" priority="19" operator="greaterThan">
      <formula>$H$18</formula>
    </cfRule>
  </conditionalFormatting>
  <conditionalFormatting sqref="I19">
    <cfRule type="cellIs" dxfId="103" priority="18" operator="greaterThan">
      <formula>$H$19</formula>
    </cfRule>
  </conditionalFormatting>
  <conditionalFormatting sqref="I20">
    <cfRule type="cellIs" dxfId="102" priority="17" operator="greaterThan">
      <formula>$H$20</formula>
    </cfRule>
  </conditionalFormatting>
  <conditionalFormatting sqref="I21">
    <cfRule type="cellIs" dxfId="101" priority="16" operator="greaterThan">
      <formula>$H$21</formula>
    </cfRule>
  </conditionalFormatting>
  <conditionalFormatting sqref="I53">
    <cfRule type="cellIs" dxfId="100" priority="13" operator="greaterThan">
      <formula>$H$8</formula>
    </cfRule>
    <cfRule type="cellIs" dxfId="99" priority="14" operator="greaterThan">
      <formula>$H$7</formula>
    </cfRule>
    <cfRule type="cellIs" dxfId="98" priority="15" operator="greaterThan">
      <formula>$H$7</formula>
    </cfRule>
  </conditionalFormatting>
  <conditionalFormatting sqref="I53">
    <cfRule type="cellIs" dxfId="97" priority="11" operator="greaterThan">
      <formula>$H$26</formula>
    </cfRule>
    <cfRule type="cellIs" dxfId="96" priority="12" operator="greaterThan">
      <formula>$H$26</formula>
    </cfRule>
  </conditionalFormatting>
  <conditionalFormatting sqref="I52">
    <cfRule type="cellIs" dxfId="95" priority="3" operator="greaterThan">
      <formula>$H$52</formula>
    </cfRule>
    <cfRule type="cellIs" dxfId="94" priority="10" operator="greaterThan">
      <formula>$H$25</formula>
    </cfRule>
  </conditionalFormatting>
  <conditionalFormatting sqref="I55">
    <cfRule type="cellIs" dxfId="93" priority="7" operator="greaterThan">
      <formula>$H$8</formula>
    </cfRule>
    <cfRule type="cellIs" dxfId="92" priority="8" operator="greaterThan">
      <formula>$H$7</formula>
    </cfRule>
    <cfRule type="cellIs" dxfId="91" priority="9" operator="greaterThan">
      <formula>$H$7</formula>
    </cfRule>
  </conditionalFormatting>
  <conditionalFormatting sqref="I55">
    <cfRule type="cellIs" dxfId="90" priority="5" operator="greaterThan">
      <formula>$H$26</formula>
    </cfRule>
    <cfRule type="cellIs" dxfId="89" priority="6" operator="greaterThan">
      <formula>$H$26</formula>
    </cfRule>
  </conditionalFormatting>
  <conditionalFormatting sqref="I54">
    <cfRule type="cellIs" dxfId="88" priority="2" operator="greaterThan">
      <formula>$H$54</formula>
    </cfRule>
    <cfRule type="cellIs" dxfId="87" priority="4" operator="greaterThan">
      <formula>$H$25</formula>
    </cfRule>
  </conditionalFormatting>
  <pageMargins left="0" right="0" top="0" bottom="0" header="0" footer="0"/>
  <pageSetup scale="60"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6401" r:id="rId4" name="Control 17">
          <controlPr defaultSize="0" r:id="rId5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16401" r:id="rId4" name="Control 17"/>
      </mc:Fallback>
    </mc:AlternateContent>
    <mc:AlternateContent xmlns:mc="http://schemas.openxmlformats.org/markup-compatibility/2006">
      <mc:Choice Requires="x14">
        <control shapeId="16400" r:id="rId6" name="Control 16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400" r:id="rId6" name="Control 16"/>
      </mc:Fallback>
    </mc:AlternateContent>
    <mc:AlternateContent xmlns:mc="http://schemas.openxmlformats.org/markup-compatibility/2006">
      <mc:Choice Requires="x14">
        <control shapeId="16399" r:id="rId8" name="Control 15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9" r:id="rId8" name="Control 15"/>
      </mc:Fallback>
    </mc:AlternateContent>
    <mc:AlternateContent xmlns:mc="http://schemas.openxmlformats.org/markup-compatibility/2006">
      <mc:Choice Requires="x14">
        <control shapeId="16398" r:id="rId10" name="Control 1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8" r:id="rId10" name="Control 14"/>
      </mc:Fallback>
    </mc:AlternateContent>
    <mc:AlternateContent xmlns:mc="http://schemas.openxmlformats.org/markup-compatibility/2006">
      <mc:Choice Requires="x14">
        <control shapeId="16397" r:id="rId12" name="Control 13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7" r:id="rId12" name="Control 13"/>
      </mc:Fallback>
    </mc:AlternateContent>
    <mc:AlternateContent xmlns:mc="http://schemas.openxmlformats.org/markup-compatibility/2006">
      <mc:Choice Requires="x14">
        <control shapeId="16396" r:id="rId14" name="Control 12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6" r:id="rId14" name="Control 12"/>
      </mc:Fallback>
    </mc:AlternateContent>
    <mc:AlternateContent xmlns:mc="http://schemas.openxmlformats.org/markup-compatibility/2006">
      <mc:Choice Requires="x14">
        <control shapeId="16395" r:id="rId16" name="Control 11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5" r:id="rId16" name="Control 11"/>
      </mc:Fallback>
    </mc:AlternateContent>
    <mc:AlternateContent xmlns:mc="http://schemas.openxmlformats.org/markup-compatibility/2006">
      <mc:Choice Requires="x14">
        <control shapeId="16394" r:id="rId18" name="Control 10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4" r:id="rId18" name="Control 10"/>
      </mc:Fallback>
    </mc:AlternateContent>
    <mc:AlternateContent xmlns:mc="http://schemas.openxmlformats.org/markup-compatibility/2006">
      <mc:Choice Requires="x14">
        <control shapeId="16393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3" r:id="rId20" name="Control 9"/>
      </mc:Fallback>
    </mc:AlternateContent>
    <mc:AlternateContent xmlns:mc="http://schemas.openxmlformats.org/markup-compatibility/2006">
      <mc:Choice Requires="x14">
        <control shapeId="16392" r:id="rId22" name="Control 8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2" r:id="rId22" name="Control 8"/>
      </mc:Fallback>
    </mc:AlternateContent>
    <mc:AlternateContent xmlns:mc="http://schemas.openxmlformats.org/markup-compatibility/2006">
      <mc:Choice Requires="x14">
        <control shapeId="16391" r:id="rId24" name="Control 7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1" r:id="rId24" name="Control 7"/>
      </mc:Fallback>
    </mc:AlternateContent>
    <mc:AlternateContent xmlns:mc="http://schemas.openxmlformats.org/markup-compatibility/2006">
      <mc:Choice Requires="x14">
        <control shapeId="16390" r:id="rId26" name="Control 6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90" r:id="rId26" name="Control 6"/>
      </mc:Fallback>
    </mc:AlternateContent>
    <mc:AlternateContent xmlns:mc="http://schemas.openxmlformats.org/markup-compatibility/2006">
      <mc:Choice Requires="x14">
        <control shapeId="16389" r:id="rId28" name="Control 5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89" r:id="rId28" name="Control 5"/>
      </mc:Fallback>
    </mc:AlternateContent>
    <mc:AlternateContent xmlns:mc="http://schemas.openxmlformats.org/markup-compatibility/2006">
      <mc:Choice Requires="x14">
        <control shapeId="16388" r:id="rId30" name="Control 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88" r:id="rId30" name="Control 4"/>
      </mc:Fallback>
    </mc:AlternateContent>
    <mc:AlternateContent xmlns:mc="http://schemas.openxmlformats.org/markup-compatibility/2006">
      <mc:Choice Requires="x14">
        <control shapeId="16387" r:id="rId32" name="Control 3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87" r:id="rId32" name="Control 3"/>
      </mc:Fallback>
    </mc:AlternateContent>
    <mc:AlternateContent xmlns:mc="http://schemas.openxmlformats.org/markup-compatibility/2006">
      <mc:Choice Requires="x14">
        <control shapeId="16386" r:id="rId34" name="Control 2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6386" r:id="rId34" name="Control 2"/>
      </mc:Fallback>
    </mc:AlternateContent>
    <mc:AlternateContent xmlns:mc="http://schemas.openxmlformats.org/markup-compatibility/2006">
      <mc:Choice Requires="x14">
        <control shapeId="16385" r:id="rId36" name="Control 1">
          <controlPr defaultSize="0" r:id="rId37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16385" r:id="rId36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TN280"/>
  <sheetViews>
    <sheetView zoomScaleNormal="100" workbookViewId="0">
      <selection activeCell="H4" sqref="H4:H55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71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74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72</v>
      </c>
      <c r="O4" s="15" t="s">
        <v>73</v>
      </c>
      <c r="P4" s="15" t="s">
        <v>74</v>
      </c>
      <c r="Q4" s="15" t="s">
        <v>75</v>
      </c>
      <c r="R4" s="15" t="s">
        <v>76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15571</v>
      </c>
      <c r="I5" s="48"/>
      <c r="J5" s="49">
        <f xml:space="preserve"> H5-I5</f>
        <v>15571</v>
      </c>
      <c r="K5" s="50">
        <f>J5/98</f>
        <v>158.88775510204081</v>
      </c>
      <c r="L5" s="6"/>
      <c r="M5" s="151"/>
      <c r="N5" s="55">
        <v>12742</v>
      </c>
      <c r="O5" s="55">
        <v>17707</v>
      </c>
      <c r="P5" s="55">
        <v>15571</v>
      </c>
      <c r="Q5" s="55">
        <v>15491</v>
      </c>
      <c r="R5" s="55">
        <v>19025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10761</v>
      </c>
      <c r="I6" s="34"/>
      <c r="J6" s="51">
        <f t="shared" ref="J6:J12" si="0">H6-I6</f>
        <v>10761</v>
      </c>
      <c r="K6" s="52">
        <f>J6/128</f>
        <v>84.0703125</v>
      </c>
      <c r="L6" s="6"/>
      <c r="M6" s="151"/>
      <c r="N6" s="25">
        <v>7937</v>
      </c>
      <c r="O6" s="25">
        <v>11108</v>
      </c>
      <c r="P6" s="25">
        <v>10761</v>
      </c>
      <c r="Q6" s="25">
        <v>11346</v>
      </c>
      <c r="R6" s="25">
        <v>13824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92">
        <v>1326</v>
      </c>
      <c r="I7" s="9"/>
      <c r="J7" s="37">
        <f t="shared" si="0"/>
        <v>1326</v>
      </c>
      <c r="K7" s="96">
        <f>J7/100</f>
        <v>13.26</v>
      </c>
      <c r="L7" s="6"/>
      <c r="M7" s="151"/>
      <c r="N7" s="98">
        <v>1168</v>
      </c>
      <c r="O7" s="92">
        <v>1661</v>
      </c>
      <c r="P7" s="92">
        <v>1326</v>
      </c>
      <c r="Q7" s="92">
        <v>1297</v>
      </c>
      <c r="R7" s="94">
        <v>985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6">
        <v>2555</v>
      </c>
      <c r="I8" s="8"/>
      <c r="J8" s="26">
        <f t="shared" si="0"/>
        <v>2555</v>
      </c>
      <c r="K8" s="30">
        <f>J8/90</f>
        <v>28.388888888888889</v>
      </c>
      <c r="L8" s="6"/>
      <c r="M8" s="151"/>
      <c r="N8" s="11">
        <v>2555</v>
      </c>
      <c r="O8" s="16">
        <v>2682</v>
      </c>
      <c r="P8" s="16">
        <v>2555</v>
      </c>
      <c r="Q8" s="16">
        <v>2187</v>
      </c>
      <c r="R8" s="17">
        <v>3945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6">
        <v>148</v>
      </c>
      <c r="I9" s="8"/>
      <c r="J9" s="26">
        <f t="shared" si="0"/>
        <v>148</v>
      </c>
      <c r="K9" s="30">
        <f>J9/148</f>
        <v>1</v>
      </c>
      <c r="L9" s="6"/>
      <c r="M9" s="151"/>
      <c r="N9" s="11">
        <v>0</v>
      </c>
      <c r="O9" s="16">
        <v>317</v>
      </c>
      <c r="P9" s="16">
        <v>148</v>
      </c>
      <c r="Q9" s="16">
        <v>524</v>
      </c>
      <c r="R9" s="17">
        <v>108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6">
        <v>479</v>
      </c>
      <c r="I10" s="8"/>
      <c r="J10" s="26">
        <f t="shared" si="0"/>
        <v>479</v>
      </c>
      <c r="K10" s="30">
        <f>J10/128</f>
        <v>3.7421875</v>
      </c>
      <c r="L10" s="6"/>
      <c r="M10" s="151"/>
      <c r="N10" s="11">
        <v>382</v>
      </c>
      <c r="O10" s="16">
        <v>464</v>
      </c>
      <c r="P10" s="16">
        <v>479</v>
      </c>
      <c r="Q10" s="16">
        <v>334</v>
      </c>
      <c r="R10" s="17">
        <v>312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6">
        <v>499</v>
      </c>
      <c r="I11" s="8"/>
      <c r="J11" s="26">
        <f t="shared" si="0"/>
        <v>499</v>
      </c>
      <c r="K11" s="30">
        <f>J11/168</f>
        <v>2.9702380952380953</v>
      </c>
      <c r="L11" s="6"/>
      <c r="M11" s="151"/>
      <c r="N11" s="11">
        <v>171</v>
      </c>
      <c r="O11" s="16">
        <v>168</v>
      </c>
      <c r="P11" s="16">
        <v>499</v>
      </c>
      <c r="Q11" s="16">
        <v>800</v>
      </c>
      <c r="R11" s="17">
        <v>532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300</v>
      </c>
      <c r="I12" s="136"/>
      <c r="J12" s="138">
        <f t="shared" si="0"/>
        <v>300</v>
      </c>
      <c r="K12" s="140">
        <f>J12/60</f>
        <v>5</v>
      </c>
      <c r="L12" s="6"/>
      <c r="M12" s="151"/>
      <c r="N12" s="142">
        <v>232</v>
      </c>
      <c r="O12" s="132">
        <v>30</v>
      </c>
      <c r="P12" s="132">
        <v>300</v>
      </c>
      <c r="Q12" s="132">
        <v>90</v>
      </c>
      <c r="R12" s="134">
        <v>60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918</v>
      </c>
      <c r="I14" s="136"/>
      <c r="J14" s="138">
        <f>H14-I14</f>
        <v>918</v>
      </c>
      <c r="K14" s="140">
        <f>J14/78</f>
        <v>11.76923076923077</v>
      </c>
      <c r="L14" s="6"/>
      <c r="M14" s="151"/>
      <c r="N14" s="142">
        <v>965</v>
      </c>
      <c r="O14" s="132">
        <v>1895</v>
      </c>
      <c r="P14" s="132">
        <v>918</v>
      </c>
      <c r="Q14" s="132">
        <v>1334</v>
      </c>
      <c r="R14" s="134">
        <v>870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156</v>
      </c>
      <c r="I16" s="136"/>
      <c r="J16" s="138">
        <f>H16-I16</f>
        <v>156</v>
      </c>
      <c r="K16" s="140">
        <f>J16/88</f>
        <v>1.7727272727272727</v>
      </c>
      <c r="L16" s="6"/>
      <c r="M16" s="151"/>
      <c r="N16" s="142">
        <v>-78</v>
      </c>
      <c r="O16" s="132">
        <v>574</v>
      </c>
      <c r="P16" s="132">
        <v>156</v>
      </c>
      <c r="Q16" s="132">
        <v>1013</v>
      </c>
      <c r="R16" s="134">
        <v>284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6">
        <v>905</v>
      </c>
      <c r="I18" s="8"/>
      <c r="J18" s="26">
        <f>H18-I18</f>
        <v>905</v>
      </c>
      <c r="K18" s="30">
        <f>J18/68</f>
        <v>13.308823529411764</v>
      </c>
      <c r="L18" s="6"/>
      <c r="M18" s="151"/>
      <c r="N18" s="11">
        <v>697</v>
      </c>
      <c r="O18" s="16">
        <v>743</v>
      </c>
      <c r="P18" s="16">
        <v>905</v>
      </c>
      <c r="Q18" s="16">
        <v>944</v>
      </c>
      <c r="R18" s="17">
        <v>1120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6">
        <v>2138</v>
      </c>
      <c r="I19" s="8"/>
      <c r="J19" s="26">
        <f>H19-I19</f>
        <v>2138</v>
      </c>
      <c r="K19" s="30">
        <f>J19/108</f>
        <v>19.796296296296298</v>
      </c>
      <c r="L19" s="6"/>
      <c r="M19" s="151"/>
      <c r="N19" s="11">
        <v>1586</v>
      </c>
      <c r="O19" s="16">
        <v>2497</v>
      </c>
      <c r="P19" s="16">
        <v>2138</v>
      </c>
      <c r="Q19" s="16">
        <v>2379</v>
      </c>
      <c r="R19" s="17">
        <v>4537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6">
        <v>560</v>
      </c>
      <c r="I20" s="8"/>
      <c r="J20" s="26">
        <f>H20-I20</f>
        <v>560</v>
      </c>
      <c r="K20" s="30">
        <f>J20/250</f>
        <v>2.2400000000000002</v>
      </c>
      <c r="L20" s="6"/>
      <c r="M20" s="151"/>
      <c r="N20" s="11">
        <v>0</v>
      </c>
      <c r="O20" s="16">
        <v>0</v>
      </c>
      <c r="P20" s="16">
        <v>560</v>
      </c>
      <c r="Q20" s="16">
        <v>-250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6">
        <v>198</v>
      </c>
      <c r="I21" s="8"/>
      <c r="J21" s="26">
        <f>H21-I21</f>
        <v>198</v>
      </c>
      <c r="K21" s="30">
        <f>J21/98</f>
        <v>2.0204081632653059</v>
      </c>
      <c r="L21" s="6"/>
      <c r="M21" s="151"/>
      <c r="N21" s="11">
        <v>0</v>
      </c>
      <c r="O21" s="16">
        <v>0</v>
      </c>
      <c r="P21" s="16">
        <v>198</v>
      </c>
      <c r="Q21" s="16">
        <v>291</v>
      </c>
      <c r="R21" s="17">
        <v>128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299</v>
      </c>
      <c r="I22" s="136"/>
      <c r="J22" s="138">
        <f>H22-I22</f>
        <v>299</v>
      </c>
      <c r="K22" s="140">
        <f>J22/88</f>
        <v>3.3977272727272729</v>
      </c>
      <c r="L22" s="6"/>
      <c r="M22" s="151"/>
      <c r="N22" s="142">
        <v>140</v>
      </c>
      <c r="O22" s="132">
        <v>136</v>
      </c>
      <c r="P22" s="132">
        <v>299</v>
      </c>
      <c r="Q22" s="132">
        <v>60</v>
      </c>
      <c r="R22" s="134">
        <v>176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91">
        <v>281</v>
      </c>
      <c r="I24" s="10"/>
      <c r="J24" s="31">
        <f>H24-I24</f>
        <v>281</v>
      </c>
      <c r="K24" s="95">
        <f>J24/78</f>
        <v>3.6025641025641026</v>
      </c>
      <c r="L24" s="6"/>
      <c r="M24" s="151"/>
      <c r="N24" s="97">
        <v>118</v>
      </c>
      <c r="O24" s="91">
        <v>-59</v>
      </c>
      <c r="P24" s="91">
        <v>281</v>
      </c>
      <c r="Q24" s="91">
        <v>343</v>
      </c>
      <c r="R24" s="93">
        <v>268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2472</v>
      </c>
      <c r="I25" s="34"/>
      <c r="J25" s="35">
        <f>H25-I25</f>
        <v>2472</v>
      </c>
      <c r="K25" s="36">
        <f>J25/58</f>
        <v>42.620689655172413</v>
      </c>
      <c r="L25" s="6"/>
      <c r="M25" s="151"/>
      <c r="N25" s="25">
        <v>2659</v>
      </c>
      <c r="O25" s="25">
        <v>3576</v>
      </c>
      <c r="P25" s="25">
        <v>2472</v>
      </c>
      <c r="Q25" s="25">
        <v>2330</v>
      </c>
      <c r="R25" s="25">
        <v>2833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612</v>
      </c>
      <c r="I26" s="175"/>
      <c r="J26" s="176">
        <f>H26-I26</f>
        <v>612</v>
      </c>
      <c r="K26" s="178">
        <f>J26/58</f>
        <v>10.551724137931034</v>
      </c>
      <c r="L26" s="6"/>
      <c r="M26" s="151"/>
      <c r="N26" s="180">
        <v>554</v>
      </c>
      <c r="O26" s="181">
        <v>1160</v>
      </c>
      <c r="P26" s="181">
        <v>612</v>
      </c>
      <c r="Q26" s="181">
        <v>768</v>
      </c>
      <c r="R26" s="168">
        <v>803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246</v>
      </c>
      <c r="I28" s="136"/>
      <c r="J28" s="138">
        <f>H28-I28</f>
        <v>246</v>
      </c>
      <c r="K28" s="140">
        <f>J28/88</f>
        <v>2.7954545454545454</v>
      </c>
      <c r="L28" s="6"/>
      <c r="M28" s="151"/>
      <c r="N28" s="142">
        <v>288</v>
      </c>
      <c r="O28" s="132">
        <v>404</v>
      </c>
      <c r="P28" s="132">
        <v>246</v>
      </c>
      <c r="Q28" s="132">
        <v>90</v>
      </c>
      <c r="R28" s="134">
        <v>305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6">
        <v>1303</v>
      </c>
      <c r="I30" s="8"/>
      <c r="J30" s="26">
        <f>H30-I30</f>
        <v>1303</v>
      </c>
      <c r="K30" s="30">
        <f>J30/48</f>
        <v>27.145833333333332</v>
      </c>
      <c r="L30" s="6"/>
      <c r="M30" s="151"/>
      <c r="N30" s="11">
        <v>1022</v>
      </c>
      <c r="O30" s="16">
        <v>1120</v>
      </c>
      <c r="P30" s="16">
        <v>1303</v>
      </c>
      <c r="Q30" s="16">
        <v>958</v>
      </c>
      <c r="R30" s="17">
        <v>1191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6">
        <v>20</v>
      </c>
      <c r="I31" s="8"/>
      <c r="J31" s="26">
        <f>H31-I31</f>
        <v>20</v>
      </c>
      <c r="K31" s="30">
        <f>J31/58</f>
        <v>0.34482758620689657</v>
      </c>
      <c r="L31" s="6"/>
      <c r="M31" s="151"/>
      <c r="N31" s="11">
        <v>96</v>
      </c>
      <c r="O31" s="16">
        <v>48</v>
      </c>
      <c r="P31" s="16">
        <v>20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259</v>
      </c>
      <c r="I32" s="136"/>
      <c r="J32" s="138">
        <f>H32-I32</f>
        <v>259</v>
      </c>
      <c r="K32" s="169">
        <f>J32/38</f>
        <v>6.8157894736842106</v>
      </c>
      <c r="L32" s="6"/>
      <c r="M32" s="151"/>
      <c r="N32" s="142">
        <v>682</v>
      </c>
      <c r="O32" s="132">
        <v>844</v>
      </c>
      <c r="P32" s="132">
        <v>259</v>
      </c>
      <c r="Q32" s="132">
        <v>498</v>
      </c>
      <c r="R32" s="134">
        <v>535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91">
        <v>32</v>
      </c>
      <c r="I34" s="10"/>
      <c r="J34" s="31">
        <f t="shared" ref="J34:J39" si="1">H34-I34</f>
        <v>32</v>
      </c>
      <c r="K34" s="95">
        <f>J34/28</f>
        <v>1.1428571428571428</v>
      </c>
      <c r="L34" s="6"/>
      <c r="M34" s="151"/>
      <c r="N34" s="97">
        <v>16</v>
      </c>
      <c r="O34" s="91">
        <v>0</v>
      </c>
      <c r="P34" s="91">
        <v>32</v>
      </c>
      <c r="Q34" s="91">
        <v>16</v>
      </c>
      <c r="R34" s="93">
        <v>0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2314</v>
      </c>
      <c r="I35" s="34"/>
      <c r="J35" s="35">
        <f t="shared" si="1"/>
        <v>2314</v>
      </c>
      <c r="K35" s="36">
        <f>J35/20</f>
        <v>115.7</v>
      </c>
      <c r="L35" s="6"/>
      <c r="M35" s="151"/>
      <c r="N35" s="25">
        <v>2104</v>
      </c>
      <c r="O35" s="25">
        <v>2946</v>
      </c>
      <c r="P35" s="25">
        <v>2314</v>
      </c>
      <c r="Q35" s="25">
        <v>1872</v>
      </c>
      <c r="R35" s="25">
        <v>2313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92">
        <v>30</v>
      </c>
      <c r="I36" s="9"/>
      <c r="J36" s="37">
        <f t="shared" si="1"/>
        <v>30</v>
      </c>
      <c r="K36" s="96">
        <f>J36/150</f>
        <v>0.2</v>
      </c>
      <c r="L36" s="6"/>
      <c r="M36" s="151"/>
      <c r="N36" s="98">
        <v>8</v>
      </c>
      <c r="O36" s="92">
        <v>0</v>
      </c>
      <c r="P36" s="92">
        <v>30</v>
      </c>
      <c r="Q36" s="92">
        <v>30</v>
      </c>
      <c r="R36" s="94">
        <v>22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6">
        <v>496</v>
      </c>
      <c r="I37" s="8"/>
      <c r="J37" s="26">
        <f t="shared" si="1"/>
        <v>496</v>
      </c>
      <c r="K37" s="30">
        <f>J37/38</f>
        <v>13.052631578947368</v>
      </c>
      <c r="L37" s="6"/>
      <c r="M37" s="151"/>
      <c r="N37" s="11">
        <v>498</v>
      </c>
      <c r="O37" s="16">
        <v>563</v>
      </c>
      <c r="P37" s="16">
        <v>496</v>
      </c>
      <c r="Q37" s="16">
        <v>530</v>
      </c>
      <c r="R37" s="17">
        <v>515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6">
        <v>405</v>
      </c>
      <c r="I38" s="8"/>
      <c r="J38" s="26">
        <f t="shared" si="1"/>
        <v>405</v>
      </c>
      <c r="K38" s="30">
        <f>J38/68</f>
        <v>5.9558823529411766</v>
      </c>
      <c r="L38" s="6"/>
      <c r="M38" s="151"/>
      <c r="N38" s="11">
        <v>286</v>
      </c>
      <c r="O38" s="16">
        <v>707</v>
      </c>
      <c r="P38" s="16">
        <v>405</v>
      </c>
      <c r="Q38" s="16">
        <v>109</v>
      </c>
      <c r="R38" s="17">
        <v>314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96</v>
      </c>
      <c r="I39" s="136"/>
      <c r="J39" s="138">
        <f t="shared" si="1"/>
        <v>96</v>
      </c>
      <c r="K39" s="140">
        <f>J39/58</f>
        <v>1.6551724137931034</v>
      </c>
      <c r="L39" s="6"/>
      <c r="M39" s="151"/>
      <c r="N39" s="142">
        <v>112</v>
      </c>
      <c r="O39" s="132">
        <v>76</v>
      </c>
      <c r="P39" s="132">
        <v>96</v>
      </c>
      <c r="Q39" s="132">
        <v>106</v>
      </c>
      <c r="R39" s="134">
        <v>50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6">
        <v>81</v>
      </c>
      <c r="I41" s="8"/>
      <c r="J41" s="26">
        <f>H41-I41</f>
        <v>81</v>
      </c>
      <c r="K41" s="30">
        <f>J41/20</f>
        <v>4.05</v>
      </c>
      <c r="L41" s="6"/>
      <c r="M41" s="151"/>
      <c r="N41" s="11">
        <v>95</v>
      </c>
      <c r="O41" s="16">
        <v>20</v>
      </c>
      <c r="P41" s="16">
        <v>81</v>
      </c>
      <c r="Q41" s="16">
        <v>0</v>
      </c>
      <c r="R41" s="17">
        <v>74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0</v>
      </c>
      <c r="I42" s="136"/>
      <c r="J42" s="138">
        <f>H42-I42</f>
        <v>0</v>
      </c>
      <c r="K42" s="140">
        <f>J42/48</f>
        <v>0</v>
      </c>
      <c r="L42" s="6"/>
      <c r="M42" s="151"/>
      <c r="N42" s="142">
        <v>0</v>
      </c>
      <c r="O42" s="132">
        <v>0</v>
      </c>
      <c r="P42" s="132">
        <v>0</v>
      </c>
      <c r="Q42" s="132">
        <v>0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6">
        <v>231</v>
      </c>
      <c r="I44" s="8"/>
      <c r="J44" s="26">
        <f t="shared" ref="J44:J55" si="2">H44-I44</f>
        <v>231</v>
      </c>
      <c r="K44" s="30">
        <f>J44/18</f>
        <v>12.833333333333334</v>
      </c>
      <c r="L44" s="6"/>
      <c r="M44" s="151"/>
      <c r="N44" s="11">
        <v>120</v>
      </c>
      <c r="O44" s="16">
        <v>90</v>
      </c>
      <c r="P44" s="16">
        <v>231</v>
      </c>
      <c r="Q44" s="16">
        <v>174</v>
      </c>
      <c r="R44" s="17">
        <v>98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6">
        <v>217</v>
      </c>
      <c r="I45" s="8"/>
      <c r="J45" s="26">
        <f t="shared" si="2"/>
        <v>217</v>
      </c>
      <c r="K45" s="30">
        <f>J45/48</f>
        <v>4.520833333333333</v>
      </c>
      <c r="L45" s="6"/>
      <c r="M45" s="151"/>
      <c r="N45" s="11">
        <v>184</v>
      </c>
      <c r="O45" s="16">
        <v>947</v>
      </c>
      <c r="P45" s="16">
        <v>217</v>
      </c>
      <c r="Q45" s="16">
        <v>232</v>
      </c>
      <c r="R45" s="17">
        <v>684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6">
        <v>225</v>
      </c>
      <c r="I46" s="8"/>
      <c r="J46" s="26">
        <f t="shared" si="2"/>
        <v>225</v>
      </c>
      <c r="K46" s="30">
        <f>J46/150</f>
        <v>1.5</v>
      </c>
      <c r="L46" s="6"/>
      <c r="M46" s="151"/>
      <c r="N46" s="11">
        <v>305</v>
      </c>
      <c r="O46" s="16">
        <v>415</v>
      </c>
      <c r="P46" s="16">
        <v>225</v>
      </c>
      <c r="Q46" s="16">
        <v>240</v>
      </c>
      <c r="R46" s="17">
        <v>315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/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6">
        <v>-5</v>
      </c>
      <c r="I48" s="8"/>
      <c r="J48" s="26">
        <f t="shared" si="2"/>
        <v>-5</v>
      </c>
      <c r="K48" s="30">
        <f>J48/98</f>
        <v>-5.1020408163265307E-2</v>
      </c>
      <c r="L48" s="6"/>
      <c r="M48" s="151"/>
      <c r="N48" s="11">
        <v>396</v>
      </c>
      <c r="O48" s="16">
        <v>128</v>
      </c>
      <c r="P48" s="16">
        <v>-5</v>
      </c>
      <c r="Q48" s="16">
        <v>168</v>
      </c>
      <c r="R48" s="17">
        <v>-45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6">
        <v>200</v>
      </c>
      <c r="I49" s="8"/>
      <c r="J49" s="26">
        <f t="shared" si="2"/>
        <v>200</v>
      </c>
      <c r="K49" s="30">
        <f>J49/198</f>
        <v>1.0101010101010102</v>
      </c>
      <c r="L49" s="6"/>
      <c r="M49" s="151"/>
      <c r="N49" s="11">
        <v>0</v>
      </c>
      <c r="O49" s="16">
        <v>0</v>
      </c>
      <c r="P49" s="16">
        <v>200</v>
      </c>
      <c r="Q49" s="16">
        <v>0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6">
        <v>0</v>
      </c>
      <c r="I50" s="8"/>
      <c r="J50" s="26">
        <f t="shared" si="2"/>
        <v>0</v>
      </c>
      <c r="K50" s="30">
        <f>J50/98</f>
        <v>0</v>
      </c>
      <c r="L50" s="6"/>
      <c r="M50" s="151"/>
      <c r="N50" s="11">
        <v>55</v>
      </c>
      <c r="O50" s="16">
        <v>0</v>
      </c>
      <c r="P50" s="16">
        <v>0</v>
      </c>
      <c r="Q50" s="16">
        <v>36</v>
      </c>
      <c r="R50" s="17">
        <v>-36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91">
        <v>338</v>
      </c>
      <c r="I51" s="10"/>
      <c r="J51" s="31">
        <f t="shared" si="2"/>
        <v>338</v>
      </c>
      <c r="K51" s="95">
        <f>J51/78</f>
        <v>4.333333333333333</v>
      </c>
      <c r="L51" s="6"/>
      <c r="M51" s="151"/>
      <c r="N51" s="97">
        <v>45</v>
      </c>
      <c r="O51" s="91">
        <v>0</v>
      </c>
      <c r="P51" s="91">
        <v>338</v>
      </c>
      <c r="Q51" s="91">
        <v>247</v>
      </c>
      <c r="R51" s="93">
        <v>324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24</v>
      </c>
      <c r="I52" s="34"/>
      <c r="J52" s="35">
        <f t="shared" si="2"/>
        <v>24</v>
      </c>
      <c r="K52" s="36">
        <f>J52/50</f>
        <v>0.48</v>
      </c>
      <c r="L52" s="6"/>
      <c r="M52" s="151"/>
      <c r="N52" s="25">
        <v>42</v>
      </c>
      <c r="O52" s="25">
        <v>0</v>
      </c>
      <c r="P52" s="25">
        <v>24</v>
      </c>
      <c r="Q52" s="25">
        <v>42</v>
      </c>
      <c r="R52" s="25">
        <v>14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101">
        <v>24</v>
      </c>
      <c r="I53" s="39"/>
      <c r="J53" s="41">
        <f t="shared" si="2"/>
        <v>24</v>
      </c>
      <c r="K53" s="42">
        <f>J53/30</f>
        <v>0.8</v>
      </c>
      <c r="L53" s="6"/>
      <c r="M53" s="151"/>
      <c r="N53" s="100">
        <v>42</v>
      </c>
      <c r="O53" s="101">
        <v>0</v>
      </c>
      <c r="P53" s="101">
        <v>24</v>
      </c>
      <c r="Q53" s="101">
        <v>42</v>
      </c>
      <c r="R53" s="99">
        <v>14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0</v>
      </c>
      <c r="I54" s="34"/>
      <c r="J54" s="35">
        <f t="shared" si="2"/>
        <v>0</v>
      </c>
      <c r="K54" s="36">
        <f>J54/70</f>
        <v>0</v>
      </c>
      <c r="L54" s="6"/>
      <c r="M54" s="151"/>
      <c r="N54" s="25">
        <v>0</v>
      </c>
      <c r="O54" s="25">
        <v>78</v>
      </c>
      <c r="P54" s="25">
        <v>0</v>
      </c>
      <c r="Q54" s="25">
        <v>-98</v>
      </c>
      <c r="R54" s="25">
        <v>40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0</v>
      </c>
      <c r="I55" s="44"/>
      <c r="J55" s="45">
        <f t="shared" si="2"/>
        <v>0</v>
      </c>
      <c r="K55" s="46">
        <f>J55/70</f>
        <v>0</v>
      </c>
      <c r="L55" s="7"/>
      <c r="M55" s="152"/>
      <c r="N55" s="43">
        <v>0</v>
      </c>
      <c r="O55" s="57">
        <v>78</v>
      </c>
      <c r="P55" s="57">
        <v>0</v>
      </c>
      <c r="Q55" s="57">
        <v>-98</v>
      </c>
      <c r="R55" s="59">
        <v>40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D12:G13"/>
    <mergeCell ref="H12:H13"/>
    <mergeCell ref="Q12:Q13"/>
    <mergeCell ref="R12:R13"/>
    <mergeCell ref="D14:G15"/>
    <mergeCell ref="H14:H15"/>
    <mergeCell ref="I14:I15"/>
    <mergeCell ref="J14:J15"/>
    <mergeCell ref="K14:K15"/>
    <mergeCell ref="N14:N15"/>
    <mergeCell ref="O14:O15"/>
    <mergeCell ref="P14:P15"/>
    <mergeCell ref="I12:I13"/>
    <mergeCell ref="J12:J13"/>
    <mergeCell ref="K12:K13"/>
    <mergeCell ref="N12:N13"/>
    <mergeCell ref="O12:O13"/>
    <mergeCell ref="P12:P13"/>
    <mergeCell ref="Q16:Q17"/>
    <mergeCell ref="R16:R17"/>
    <mergeCell ref="D18:G18"/>
    <mergeCell ref="D19:G19"/>
    <mergeCell ref="D20:G20"/>
    <mergeCell ref="D21:G21"/>
    <mergeCell ref="Q14:Q15"/>
    <mergeCell ref="R14:R15"/>
    <mergeCell ref="D16:G17"/>
    <mergeCell ref="H16:H17"/>
    <mergeCell ref="I16:I17"/>
    <mergeCell ref="J16:J17"/>
    <mergeCell ref="K16:K17"/>
    <mergeCell ref="N16:N17"/>
    <mergeCell ref="O16:O17"/>
    <mergeCell ref="P16:P17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R32:R33"/>
    <mergeCell ref="D34:G34"/>
    <mergeCell ref="D31:G31"/>
    <mergeCell ref="D32:G33"/>
    <mergeCell ref="H32:H33"/>
    <mergeCell ref="I32:I33"/>
    <mergeCell ref="J32:J33"/>
    <mergeCell ref="K32:K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86" priority="56" operator="greaterThan">
      <formula>$H$7</formula>
    </cfRule>
    <cfRule type="cellIs" dxfId="85" priority="84" operator="greaterThan">
      <formula>$H$7</formula>
    </cfRule>
    <cfRule type="cellIs" dxfId="84" priority="85" operator="greaterThan">
      <formula>$H$7</formula>
    </cfRule>
    <cfRule type="cellIs" dxfId="83" priority="87" operator="greaterThan">
      <formula>$H$7</formula>
    </cfRule>
  </conditionalFormatting>
  <conditionalFormatting sqref="I5">
    <cfRule type="cellIs" dxfId="82" priority="86" operator="greaterThan">
      <formula>$H$5</formula>
    </cfRule>
  </conditionalFormatting>
  <conditionalFormatting sqref="I9">
    <cfRule type="cellIs" dxfId="81" priority="25" operator="greaterThan">
      <formula>$H$9</formula>
    </cfRule>
    <cfRule type="cellIs" dxfId="80" priority="57" operator="greaterThan">
      <formula>$H$9</formula>
    </cfRule>
    <cfRule type="cellIs" dxfId="79" priority="58" operator="greaterThan">
      <formula>$H$9</formula>
    </cfRule>
    <cfRule type="cellIs" dxfId="78" priority="81" operator="greaterThan">
      <formula>$H$8</formula>
    </cfRule>
    <cfRule type="cellIs" dxfId="77" priority="82" operator="greaterThan">
      <formula>$H$7</formula>
    </cfRule>
    <cfRule type="cellIs" dxfId="76" priority="83" operator="greaterThan">
      <formula>$H$7</formula>
    </cfRule>
  </conditionalFormatting>
  <conditionalFormatting sqref="I22">
    <cfRule type="cellIs" dxfId="75" priority="78" operator="greaterThan">
      <formula>$H$8</formula>
    </cfRule>
    <cfRule type="cellIs" dxfId="74" priority="79" operator="greaterThan">
      <formula>$H$7</formula>
    </cfRule>
    <cfRule type="cellIs" dxfId="73" priority="80" operator="greaterThan">
      <formula>$H$7</formula>
    </cfRule>
  </conditionalFormatting>
  <conditionalFormatting sqref="I24">
    <cfRule type="cellIs" dxfId="72" priority="53" operator="greaterThan">
      <formula>$H$24</formula>
    </cfRule>
    <cfRule type="cellIs" dxfId="71" priority="75" operator="greaterThan">
      <formula>$H$8</formula>
    </cfRule>
    <cfRule type="cellIs" dxfId="70" priority="76" operator="greaterThan">
      <formula>$H$7</formula>
    </cfRule>
    <cfRule type="cellIs" dxfId="69" priority="77" operator="greaterThan">
      <formula>$H$7</formula>
    </cfRule>
  </conditionalFormatting>
  <conditionalFormatting sqref="I26">
    <cfRule type="cellIs" dxfId="68" priority="72" operator="greaterThan">
      <formula>$H$8</formula>
    </cfRule>
    <cfRule type="cellIs" dxfId="67" priority="73" operator="greaterThan">
      <formula>$H$7</formula>
    </cfRule>
    <cfRule type="cellIs" dxfId="66" priority="74" operator="greaterThan">
      <formula>$H$7</formula>
    </cfRule>
  </conditionalFormatting>
  <conditionalFormatting sqref="I28">
    <cfRule type="cellIs" dxfId="65" priority="69" operator="greaterThan">
      <formula>$H$8</formula>
    </cfRule>
    <cfRule type="cellIs" dxfId="64" priority="70" operator="greaterThan">
      <formula>$H$7</formula>
    </cfRule>
    <cfRule type="cellIs" dxfId="63" priority="71" operator="greaterThan">
      <formula>$H$7</formula>
    </cfRule>
  </conditionalFormatting>
  <conditionalFormatting sqref="I31">
    <cfRule type="cellIs" dxfId="62" priority="48" operator="greaterThan">
      <formula>$H$31</formula>
    </cfRule>
    <cfRule type="cellIs" dxfId="61" priority="66" operator="greaterThan">
      <formula>$H$8</formula>
    </cfRule>
    <cfRule type="cellIs" dxfId="60" priority="67" operator="greaterThan">
      <formula>$H$7</formula>
    </cfRule>
    <cfRule type="cellIs" dxfId="59" priority="68" operator="greaterThan">
      <formula>$H$7</formula>
    </cfRule>
  </conditionalFormatting>
  <conditionalFormatting sqref="I32">
    <cfRule type="cellIs" dxfId="58" priority="63" operator="greaterThan">
      <formula>$H$8</formula>
    </cfRule>
    <cfRule type="cellIs" dxfId="57" priority="64" operator="greaterThan">
      <formula>$H$7</formula>
    </cfRule>
    <cfRule type="cellIs" dxfId="56" priority="65" operator="greaterThan">
      <formula>$H$7</formula>
    </cfRule>
  </conditionalFormatting>
  <conditionalFormatting sqref="I34">
    <cfRule type="cellIs" dxfId="55" priority="45" operator="greaterThan">
      <formula>$H$34</formula>
    </cfRule>
    <cfRule type="cellIs" dxfId="54" priority="46" operator="greaterThan">
      <formula>$H$34</formula>
    </cfRule>
    <cfRule type="cellIs" dxfId="53" priority="60" operator="greaterThan">
      <formula>$H$8</formula>
    </cfRule>
    <cfRule type="cellIs" dxfId="52" priority="61" operator="greaterThan">
      <formula>$H$7</formula>
    </cfRule>
    <cfRule type="cellIs" dxfId="51" priority="62" operator="greaterThan">
      <formula>$H$7</formula>
    </cfRule>
  </conditionalFormatting>
  <conditionalFormatting sqref="I6">
    <cfRule type="cellIs" dxfId="50" priority="55" operator="greaterThan">
      <formula>$H$6</formula>
    </cfRule>
    <cfRule type="cellIs" dxfId="49" priority="59" operator="greaterThan">
      <formula>$H$6</formula>
    </cfRule>
  </conditionalFormatting>
  <conditionalFormatting sqref="I22:I23">
    <cfRule type="cellIs" dxfId="48" priority="54" operator="greaterThan">
      <formula>$H$22</formula>
    </cfRule>
  </conditionalFormatting>
  <conditionalFormatting sqref="I26:I27">
    <cfRule type="cellIs" dxfId="47" priority="49" operator="greaterThan">
      <formula>$H$26</formula>
    </cfRule>
    <cfRule type="cellIs" dxfId="46" priority="52" operator="greaterThan">
      <formula>$H$26</formula>
    </cfRule>
  </conditionalFormatting>
  <conditionalFormatting sqref="I28:I29">
    <cfRule type="cellIs" dxfId="45" priority="50" operator="greaterThan">
      <formula>$H$28</formula>
    </cfRule>
    <cfRule type="cellIs" dxfId="44" priority="51" operator="greaterThan">
      <formula>$H$28</formula>
    </cfRule>
  </conditionalFormatting>
  <conditionalFormatting sqref="I32:I33">
    <cfRule type="cellIs" dxfId="43" priority="1" operator="greaterThan">
      <formula>$H$32</formula>
    </cfRule>
    <cfRule type="cellIs" dxfId="42" priority="47" operator="greaterThan">
      <formula>$H$32</formula>
    </cfRule>
  </conditionalFormatting>
  <conditionalFormatting sqref="I35">
    <cfRule type="cellIs" dxfId="41" priority="41" operator="greaterThan">
      <formula>$H$35</formula>
    </cfRule>
    <cfRule type="cellIs" dxfId="40" priority="44" operator="greaterThan">
      <formula>$H$35</formula>
    </cfRule>
  </conditionalFormatting>
  <conditionalFormatting sqref="I30">
    <cfRule type="cellIs" dxfId="39" priority="43" operator="greaterThan">
      <formula>$H$30</formula>
    </cfRule>
  </conditionalFormatting>
  <conditionalFormatting sqref="I25">
    <cfRule type="cellIs" dxfId="38" priority="42" operator="greaterThan">
      <formula>$H$25</formula>
    </cfRule>
  </conditionalFormatting>
  <conditionalFormatting sqref="I36">
    <cfRule type="cellIs" dxfId="37" priority="40" operator="greaterThan">
      <formula>$H$36</formula>
    </cfRule>
  </conditionalFormatting>
  <conditionalFormatting sqref="I37">
    <cfRule type="cellIs" dxfId="36" priority="39" operator="greaterThan">
      <formula>$H$37</formula>
    </cfRule>
  </conditionalFormatting>
  <conditionalFormatting sqref="I38">
    <cfRule type="cellIs" dxfId="35" priority="38" operator="greaterThan">
      <formula>$H$38</formula>
    </cfRule>
  </conditionalFormatting>
  <conditionalFormatting sqref="I39:I40">
    <cfRule type="cellIs" dxfId="34" priority="37" operator="greaterThan">
      <formula>$H$39</formula>
    </cfRule>
  </conditionalFormatting>
  <conditionalFormatting sqref="I41">
    <cfRule type="cellIs" dxfId="33" priority="36" operator="greaterThan">
      <formula>$H$41</formula>
    </cfRule>
  </conditionalFormatting>
  <conditionalFormatting sqref="I42:I43">
    <cfRule type="cellIs" dxfId="32" priority="35" operator="greaterThan">
      <formula>$H$42</formula>
    </cfRule>
  </conditionalFormatting>
  <conditionalFormatting sqref="I44">
    <cfRule type="cellIs" dxfId="31" priority="34" operator="greaterThan">
      <formula>$H$44</formula>
    </cfRule>
  </conditionalFormatting>
  <conditionalFormatting sqref="I45">
    <cfRule type="cellIs" dxfId="30" priority="33" operator="greaterThan">
      <formula>$H$45</formula>
    </cfRule>
  </conditionalFormatting>
  <conditionalFormatting sqref="I46">
    <cfRule type="cellIs" dxfId="29" priority="32" operator="greaterThan">
      <formula>$H$46</formula>
    </cfRule>
  </conditionalFormatting>
  <conditionalFormatting sqref="I47">
    <cfRule type="cellIs" dxfId="28" priority="31" operator="greaterThan">
      <formula>$H$47</formula>
    </cfRule>
  </conditionalFormatting>
  <conditionalFormatting sqref="I48">
    <cfRule type="cellIs" dxfId="27" priority="30" operator="greaterThan">
      <formula>$H$48</formula>
    </cfRule>
  </conditionalFormatting>
  <conditionalFormatting sqref="I49">
    <cfRule type="cellIs" dxfId="26" priority="29" operator="greaterThan">
      <formula>$H$49</formula>
    </cfRule>
  </conditionalFormatting>
  <conditionalFormatting sqref="I50">
    <cfRule type="cellIs" dxfId="25" priority="28" operator="greaterThan">
      <formula>$H$50</formula>
    </cfRule>
  </conditionalFormatting>
  <conditionalFormatting sqref="I51">
    <cfRule type="cellIs" dxfId="24" priority="27" operator="greaterThan">
      <formula>$H$51</formula>
    </cfRule>
  </conditionalFormatting>
  <conditionalFormatting sqref="I8">
    <cfRule type="cellIs" dxfId="23" priority="26" operator="greaterThan">
      <formula>$H$8</formula>
    </cfRule>
  </conditionalFormatting>
  <conditionalFormatting sqref="I10">
    <cfRule type="cellIs" dxfId="22" priority="24" operator="greaterThan">
      <formula>$H$10</formula>
    </cfRule>
  </conditionalFormatting>
  <conditionalFormatting sqref="I11">
    <cfRule type="cellIs" dxfId="21" priority="23" operator="greaterThan">
      <formula>$H$11</formula>
    </cfRule>
  </conditionalFormatting>
  <conditionalFormatting sqref="I12:I13">
    <cfRule type="cellIs" dxfId="20" priority="22" operator="greaterThan">
      <formula>$H$12</formula>
    </cfRule>
  </conditionalFormatting>
  <conditionalFormatting sqref="I14:I15">
    <cfRule type="cellIs" dxfId="19" priority="21" operator="greaterThan">
      <formula>$H$14</formula>
    </cfRule>
  </conditionalFormatting>
  <conditionalFormatting sqref="I16:I17">
    <cfRule type="cellIs" dxfId="18" priority="20" operator="greaterThan">
      <formula>$H$16</formula>
    </cfRule>
  </conditionalFormatting>
  <conditionalFormatting sqref="I18">
    <cfRule type="cellIs" dxfId="17" priority="19" operator="greaterThan">
      <formula>$H$18</formula>
    </cfRule>
  </conditionalFormatting>
  <conditionalFormatting sqref="I19">
    <cfRule type="cellIs" dxfId="16" priority="18" operator="greaterThan">
      <formula>$H$19</formula>
    </cfRule>
  </conditionalFormatting>
  <conditionalFormatting sqref="I20">
    <cfRule type="cellIs" dxfId="15" priority="17" operator="greaterThan">
      <formula>$H$20</formula>
    </cfRule>
  </conditionalFormatting>
  <conditionalFormatting sqref="I21">
    <cfRule type="cellIs" dxfId="14" priority="16" operator="greaterThan">
      <formula>$H$21</formula>
    </cfRule>
  </conditionalFormatting>
  <conditionalFormatting sqref="I53">
    <cfRule type="cellIs" dxfId="13" priority="13" operator="greaterThan">
      <formula>$H$8</formula>
    </cfRule>
    <cfRule type="cellIs" dxfId="12" priority="14" operator="greaterThan">
      <formula>$H$7</formula>
    </cfRule>
    <cfRule type="cellIs" dxfId="11" priority="15" operator="greaterThan">
      <formula>$H$7</formula>
    </cfRule>
  </conditionalFormatting>
  <conditionalFormatting sqref="I53">
    <cfRule type="cellIs" dxfId="10" priority="11" operator="greaterThan">
      <formula>$H$26</formula>
    </cfRule>
    <cfRule type="cellIs" dxfId="9" priority="12" operator="greaterThan">
      <formula>$H$26</formula>
    </cfRule>
  </conditionalFormatting>
  <conditionalFormatting sqref="I52">
    <cfRule type="cellIs" dxfId="8" priority="3" operator="greaterThan">
      <formula>$H$52</formula>
    </cfRule>
    <cfRule type="cellIs" dxfId="7" priority="10" operator="greaterThan">
      <formula>$H$25</formula>
    </cfRule>
  </conditionalFormatting>
  <conditionalFormatting sqref="I55">
    <cfRule type="cellIs" dxfId="6" priority="7" operator="greaterThan">
      <formula>$H$8</formula>
    </cfRule>
    <cfRule type="cellIs" dxfId="5" priority="8" operator="greaterThan">
      <formula>$H$7</formula>
    </cfRule>
    <cfRule type="cellIs" dxfId="4" priority="9" operator="greaterThan">
      <formula>$H$7</formula>
    </cfRule>
  </conditionalFormatting>
  <conditionalFormatting sqref="I55">
    <cfRule type="cellIs" dxfId="3" priority="5" operator="greaterThan">
      <formula>$H$26</formula>
    </cfRule>
    <cfRule type="cellIs" dxfId="2" priority="6" operator="greaterThan">
      <formula>$H$26</formula>
    </cfRule>
  </conditionalFormatting>
  <conditionalFormatting sqref="I54">
    <cfRule type="cellIs" dxfId="1" priority="2" operator="greaterThan">
      <formula>$H$54</formula>
    </cfRule>
    <cfRule type="cellIs" dxfId="0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24577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24577" r:id="rId4" name="Control 1"/>
      </mc:Fallback>
    </mc:AlternateContent>
    <mc:AlternateContent xmlns:mc="http://schemas.openxmlformats.org/markup-compatibility/2006">
      <mc:Choice Requires="x14">
        <control shapeId="24578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78" r:id="rId6" name="Control 2"/>
      </mc:Fallback>
    </mc:AlternateContent>
    <mc:AlternateContent xmlns:mc="http://schemas.openxmlformats.org/markup-compatibility/2006">
      <mc:Choice Requires="x14">
        <control shapeId="24579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79" r:id="rId8" name="Control 3"/>
      </mc:Fallback>
    </mc:AlternateContent>
    <mc:AlternateContent xmlns:mc="http://schemas.openxmlformats.org/markup-compatibility/2006">
      <mc:Choice Requires="x14">
        <control shapeId="24580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0" r:id="rId10" name="Control 4"/>
      </mc:Fallback>
    </mc:AlternateContent>
    <mc:AlternateContent xmlns:mc="http://schemas.openxmlformats.org/markup-compatibility/2006">
      <mc:Choice Requires="x14">
        <control shapeId="24581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1" r:id="rId12" name="Control 5"/>
      </mc:Fallback>
    </mc:AlternateContent>
    <mc:AlternateContent xmlns:mc="http://schemas.openxmlformats.org/markup-compatibility/2006">
      <mc:Choice Requires="x14">
        <control shapeId="24582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2" r:id="rId14" name="Control 6"/>
      </mc:Fallback>
    </mc:AlternateContent>
    <mc:AlternateContent xmlns:mc="http://schemas.openxmlformats.org/markup-compatibility/2006">
      <mc:Choice Requires="x14">
        <control shapeId="24583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3" r:id="rId16" name="Control 7"/>
      </mc:Fallback>
    </mc:AlternateContent>
    <mc:AlternateContent xmlns:mc="http://schemas.openxmlformats.org/markup-compatibility/2006">
      <mc:Choice Requires="x14">
        <control shapeId="24584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4" r:id="rId18" name="Control 8"/>
      </mc:Fallback>
    </mc:AlternateContent>
    <mc:AlternateContent xmlns:mc="http://schemas.openxmlformats.org/markup-compatibility/2006">
      <mc:Choice Requires="x14">
        <control shapeId="24585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5" r:id="rId20" name="Control 9"/>
      </mc:Fallback>
    </mc:AlternateContent>
    <mc:AlternateContent xmlns:mc="http://schemas.openxmlformats.org/markup-compatibility/2006">
      <mc:Choice Requires="x14">
        <control shapeId="24586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6" r:id="rId22" name="Control 10"/>
      </mc:Fallback>
    </mc:AlternateContent>
    <mc:AlternateContent xmlns:mc="http://schemas.openxmlformats.org/markup-compatibility/2006">
      <mc:Choice Requires="x14">
        <control shapeId="24587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7" r:id="rId24" name="Control 11"/>
      </mc:Fallback>
    </mc:AlternateContent>
    <mc:AlternateContent xmlns:mc="http://schemas.openxmlformats.org/markup-compatibility/2006">
      <mc:Choice Requires="x14">
        <control shapeId="24588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8" r:id="rId26" name="Control 12"/>
      </mc:Fallback>
    </mc:AlternateContent>
    <mc:AlternateContent xmlns:mc="http://schemas.openxmlformats.org/markup-compatibility/2006">
      <mc:Choice Requires="x14">
        <control shapeId="24589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89" r:id="rId28" name="Control 13"/>
      </mc:Fallback>
    </mc:AlternateContent>
    <mc:AlternateContent xmlns:mc="http://schemas.openxmlformats.org/markup-compatibility/2006">
      <mc:Choice Requires="x14">
        <control shapeId="24590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90" r:id="rId30" name="Control 14"/>
      </mc:Fallback>
    </mc:AlternateContent>
    <mc:AlternateContent xmlns:mc="http://schemas.openxmlformats.org/markup-compatibility/2006">
      <mc:Choice Requires="x14">
        <control shapeId="24591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91" r:id="rId32" name="Control 15"/>
      </mc:Fallback>
    </mc:AlternateContent>
    <mc:AlternateContent xmlns:mc="http://schemas.openxmlformats.org/markup-compatibility/2006">
      <mc:Choice Requires="x14">
        <control shapeId="24592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4592" r:id="rId34" name="Control 16"/>
      </mc:Fallback>
    </mc:AlternateContent>
    <mc:AlternateContent xmlns:mc="http://schemas.openxmlformats.org/markup-compatibility/2006">
      <mc:Choice Requires="x14">
        <control shapeId="24593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24593" r:id="rId36" name="Control 17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TN280"/>
  <sheetViews>
    <sheetView zoomScaleNormal="100" workbookViewId="0">
      <selection activeCell="H54" sqref="H54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45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58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57</v>
      </c>
      <c r="O4" s="15" t="s">
        <v>58</v>
      </c>
      <c r="P4" s="15" t="s">
        <v>62</v>
      </c>
      <c r="Q4" s="15" t="s">
        <v>59</v>
      </c>
      <c r="R4" s="15" t="s">
        <v>63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16545</v>
      </c>
      <c r="I5" s="48">
        <v>16483</v>
      </c>
      <c r="J5" s="49">
        <f xml:space="preserve"> H5-I5</f>
        <v>62</v>
      </c>
      <c r="K5" s="50">
        <f>J5/98</f>
        <v>0.63265306122448983</v>
      </c>
      <c r="L5" s="6"/>
      <c r="M5" s="151"/>
      <c r="N5" s="55">
        <v>9974</v>
      </c>
      <c r="O5" s="55">
        <v>16545</v>
      </c>
      <c r="P5" s="55">
        <v>15925</v>
      </c>
      <c r="Q5" s="55">
        <v>15406</v>
      </c>
      <c r="R5" s="55">
        <v>19511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11667</v>
      </c>
      <c r="I6" s="34">
        <v>10285</v>
      </c>
      <c r="J6" s="51">
        <f t="shared" ref="J6:J12" si="0">H6-I6</f>
        <v>1382</v>
      </c>
      <c r="K6" s="52">
        <f>J6/128</f>
        <v>10.796875</v>
      </c>
      <c r="L6" s="6"/>
      <c r="M6" s="151"/>
      <c r="N6" s="25">
        <v>6866</v>
      </c>
      <c r="O6" s="25">
        <v>11667</v>
      </c>
      <c r="P6" s="25">
        <v>10608</v>
      </c>
      <c r="Q6" s="25">
        <v>10128</v>
      </c>
      <c r="R6" s="25">
        <v>13501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61">
        <v>1967</v>
      </c>
      <c r="I7" s="9">
        <v>1870</v>
      </c>
      <c r="J7" s="37">
        <f t="shared" si="0"/>
        <v>97</v>
      </c>
      <c r="K7" s="65">
        <f>J7/100</f>
        <v>0.97</v>
      </c>
      <c r="L7" s="6"/>
      <c r="M7" s="151"/>
      <c r="N7" s="67">
        <v>763</v>
      </c>
      <c r="O7" s="61">
        <v>1967</v>
      </c>
      <c r="P7" s="61">
        <v>1573</v>
      </c>
      <c r="Q7" s="61">
        <v>1410</v>
      </c>
      <c r="R7" s="63">
        <v>10128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6">
        <v>2998</v>
      </c>
      <c r="I8" s="8">
        <v>2536</v>
      </c>
      <c r="J8" s="26">
        <f t="shared" si="0"/>
        <v>462</v>
      </c>
      <c r="K8" s="30">
        <f>J8/90</f>
        <v>5.1333333333333337</v>
      </c>
      <c r="L8" s="6"/>
      <c r="M8" s="151"/>
      <c r="N8" s="11">
        <v>1596</v>
      </c>
      <c r="O8" s="16">
        <v>2998</v>
      </c>
      <c r="P8" s="16">
        <v>2748</v>
      </c>
      <c r="Q8" s="16">
        <v>1954</v>
      </c>
      <c r="R8" s="17">
        <v>3154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6">
        <v>198</v>
      </c>
      <c r="I9" s="8">
        <v>0</v>
      </c>
      <c r="J9" s="26">
        <f t="shared" si="0"/>
        <v>198</v>
      </c>
      <c r="K9" s="30">
        <f>J9/148</f>
        <v>1.3378378378378379</v>
      </c>
      <c r="L9" s="6"/>
      <c r="M9" s="151"/>
      <c r="N9" s="11">
        <v>137</v>
      </c>
      <c r="O9" s="16">
        <v>198</v>
      </c>
      <c r="P9" s="16">
        <v>392</v>
      </c>
      <c r="Q9" s="16">
        <v>318</v>
      </c>
      <c r="R9" s="17">
        <v>148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6">
        <v>878</v>
      </c>
      <c r="I10" s="8">
        <v>1235</v>
      </c>
      <c r="J10" s="26">
        <f t="shared" si="0"/>
        <v>-357</v>
      </c>
      <c r="K10" s="30">
        <f>J10/128</f>
        <v>-2.7890625</v>
      </c>
      <c r="L10" s="6"/>
      <c r="M10" s="151"/>
      <c r="N10" s="11">
        <v>928</v>
      </c>
      <c r="O10" s="16">
        <v>878</v>
      </c>
      <c r="P10" s="16">
        <v>509</v>
      </c>
      <c r="Q10" s="16">
        <v>634</v>
      </c>
      <c r="R10" s="17">
        <v>520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6">
        <v>680</v>
      </c>
      <c r="I11" s="8">
        <v>128</v>
      </c>
      <c r="J11" s="26">
        <f t="shared" si="0"/>
        <v>552</v>
      </c>
      <c r="K11" s="30">
        <f>J11/168</f>
        <v>3.2857142857142856</v>
      </c>
      <c r="L11" s="6"/>
      <c r="M11" s="151"/>
      <c r="N11" s="11">
        <v>168</v>
      </c>
      <c r="O11" s="16">
        <v>680</v>
      </c>
      <c r="P11" s="16">
        <v>437</v>
      </c>
      <c r="Q11" s="16">
        <v>876</v>
      </c>
      <c r="R11" s="17">
        <v>98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156</v>
      </c>
      <c r="I12" s="136">
        <v>614</v>
      </c>
      <c r="J12" s="138">
        <f t="shared" si="0"/>
        <v>-458</v>
      </c>
      <c r="K12" s="140">
        <f>J12/60</f>
        <v>-7.6333333333333337</v>
      </c>
      <c r="L12" s="6"/>
      <c r="M12" s="151"/>
      <c r="N12" s="142">
        <v>137</v>
      </c>
      <c r="O12" s="132">
        <v>156</v>
      </c>
      <c r="P12" s="132">
        <v>98</v>
      </c>
      <c r="Q12" s="132">
        <v>29</v>
      </c>
      <c r="R12" s="134">
        <v>37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1455</v>
      </c>
      <c r="I14" s="136">
        <v>544</v>
      </c>
      <c r="J14" s="138">
        <f>H14-I14</f>
        <v>911</v>
      </c>
      <c r="K14" s="140">
        <f>J14/78</f>
        <v>11.679487179487179</v>
      </c>
      <c r="L14" s="6"/>
      <c r="M14" s="151"/>
      <c r="N14" s="142">
        <v>1678</v>
      </c>
      <c r="O14" s="132">
        <v>1455</v>
      </c>
      <c r="P14" s="132">
        <v>1462</v>
      </c>
      <c r="Q14" s="132">
        <v>699</v>
      </c>
      <c r="R14" s="134">
        <v>1092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606</v>
      </c>
      <c r="I16" s="136">
        <v>1056</v>
      </c>
      <c r="J16" s="138">
        <f>H16-I16</f>
        <v>-450</v>
      </c>
      <c r="K16" s="140">
        <f>J16/88</f>
        <v>-5.1136363636363633</v>
      </c>
      <c r="L16" s="6"/>
      <c r="M16" s="151"/>
      <c r="N16" s="142">
        <v>108</v>
      </c>
      <c r="O16" s="132">
        <v>606</v>
      </c>
      <c r="P16" s="132">
        <v>373</v>
      </c>
      <c r="Q16" s="132">
        <v>372</v>
      </c>
      <c r="R16" s="134">
        <v>1094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6">
        <v>587</v>
      </c>
      <c r="I18" s="8">
        <v>216</v>
      </c>
      <c r="J18" s="26">
        <f>H18-I18</f>
        <v>371</v>
      </c>
      <c r="K18" s="30">
        <f>J18/68</f>
        <v>5.4558823529411766</v>
      </c>
      <c r="L18" s="6"/>
      <c r="M18" s="151"/>
      <c r="N18" s="11">
        <v>413</v>
      </c>
      <c r="O18" s="16">
        <v>587</v>
      </c>
      <c r="P18" s="16">
        <v>766</v>
      </c>
      <c r="Q18" s="16">
        <v>664</v>
      </c>
      <c r="R18" s="17">
        <v>1228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6">
        <v>1731</v>
      </c>
      <c r="I19" s="8">
        <v>1432</v>
      </c>
      <c r="J19" s="26">
        <f>H19-I19</f>
        <v>299</v>
      </c>
      <c r="K19" s="30">
        <f>J19/108</f>
        <v>2.7685185185185186</v>
      </c>
      <c r="L19" s="6"/>
      <c r="M19" s="151"/>
      <c r="N19" s="11">
        <v>939</v>
      </c>
      <c r="O19" s="16">
        <v>1731</v>
      </c>
      <c r="P19" s="16">
        <v>2240</v>
      </c>
      <c r="Q19" s="16">
        <v>3023</v>
      </c>
      <c r="R19" s="17">
        <v>3609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6">
        <v>0</v>
      </c>
      <c r="I20" s="8">
        <v>458</v>
      </c>
      <c r="J20" s="26">
        <f>H20-I20</f>
        <v>-458</v>
      </c>
      <c r="K20" s="30">
        <f>J20/250</f>
        <v>-1.8320000000000001</v>
      </c>
      <c r="L20" s="6"/>
      <c r="M20" s="151"/>
      <c r="N20" s="11">
        <v>0</v>
      </c>
      <c r="O20" s="16">
        <v>0</v>
      </c>
      <c r="P20" s="16">
        <v>0</v>
      </c>
      <c r="Q20" s="16">
        <v>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6">
        <v>0</v>
      </c>
      <c r="I21" s="8">
        <v>0</v>
      </c>
      <c r="J21" s="26">
        <f>H21-I21</f>
        <v>0</v>
      </c>
      <c r="K21" s="30">
        <f>J21/98</f>
        <v>0</v>
      </c>
      <c r="L21" s="6"/>
      <c r="M21" s="151"/>
      <c r="N21" s="11">
        <v>0</v>
      </c>
      <c r="O21" s="16">
        <v>0</v>
      </c>
      <c r="P21" s="16">
        <v>100</v>
      </c>
      <c r="Q21" s="16">
        <v>0</v>
      </c>
      <c r="R21" s="17">
        <v>248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227</v>
      </c>
      <c r="I22" s="136">
        <v>88</v>
      </c>
      <c r="J22" s="138">
        <f>H22-I22</f>
        <v>139</v>
      </c>
      <c r="K22" s="140">
        <f>J22/88</f>
        <v>1.5795454545454546</v>
      </c>
      <c r="L22" s="6"/>
      <c r="M22" s="151"/>
      <c r="N22" s="142">
        <v>0</v>
      </c>
      <c r="O22" s="132">
        <v>227</v>
      </c>
      <c r="P22" s="132">
        <v>78</v>
      </c>
      <c r="Q22" s="132">
        <v>66</v>
      </c>
      <c r="R22" s="134">
        <v>145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60">
        <v>183</v>
      </c>
      <c r="I24" s="10">
        <v>108</v>
      </c>
      <c r="J24" s="31">
        <f>H24-I24</f>
        <v>75</v>
      </c>
      <c r="K24" s="64">
        <f>J24/78</f>
        <v>0.96153846153846156</v>
      </c>
      <c r="L24" s="6"/>
      <c r="M24" s="151"/>
      <c r="N24" s="66">
        <v>0</v>
      </c>
      <c r="O24" s="60">
        <v>183</v>
      </c>
      <c r="P24" s="60">
        <v>-168</v>
      </c>
      <c r="Q24" s="60">
        <v>83</v>
      </c>
      <c r="R24" s="62">
        <v>0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2814</v>
      </c>
      <c r="I25" s="34">
        <v>3824</v>
      </c>
      <c r="J25" s="35">
        <f>H25-I25</f>
        <v>-1010</v>
      </c>
      <c r="K25" s="36">
        <f>J25/58</f>
        <v>-17.413793103448278</v>
      </c>
      <c r="L25" s="6"/>
      <c r="M25" s="151"/>
      <c r="N25" s="25">
        <v>1625</v>
      </c>
      <c r="O25" s="25">
        <v>2814</v>
      </c>
      <c r="P25" s="25">
        <v>2884</v>
      </c>
      <c r="Q25" s="25">
        <v>3244</v>
      </c>
      <c r="R25" s="25">
        <v>3628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304</v>
      </c>
      <c r="I26" s="175">
        <v>1476</v>
      </c>
      <c r="J26" s="176">
        <f>H26-I26</f>
        <v>-1172</v>
      </c>
      <c r="K26" s="178">
        <f>J26/58</f>
        <v>-20.206896551724139</v>
      </c>
      <c r="L26" s="6"/>
      <c r="M26" s="151"/>
      <c r="N26" s="180">
        <v>201</v>
      </c>
      <c r="O26" s="181">
        <v>304</v>
      </c>
      <c r="P26" s="181">
        <v>396</v>
      </c>
      <c r="Q26" s="181">
        <v>427</v>
      </c>
      <c r="R26" s="168">
        <v>585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708</v>
      </c>
      <c r="I28" s="136">
        <v>606</v>
      </c>
      <c r="J28" s="138">
        <f>H28-I28</f>
        <v>102</v>
      </c>
      <c r="K28" s="140">
        <f>J28/88</f>
        <v>1.1590909090909092</v>
      </c>
      <c r="L28" s="6"/>
      <c r="M28" s="151"/>
      <c r="N28" s="142">
        <v>404</v>
      </c>
      <c r="O28" s="132">
        <v>708</v>
      </c>
      <c r="P28" s="132">
        <v>968</v>
      </c>
      <c r="Q28" s="132">
        <v>717</v>
      </c>
      <c r="R28" s="134">
        <v>971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6">
        <v>990</v>
      </c>
      <c r="I30" s="8">
        <v>868</v>
      </c>
      <c r="J30" s="26">
        <f>H30-I30</f>
        <v>122</v>
      </c>
      <c r="K30" s="30">
        <f>J30/48</f>
        <v>2.5416666666666665</v>
      </c>
      <c r="L30" s="6"/>
      <c r="M30" s="151"/>
      <c r="N30" s="11">
        <v>762</v>
      </c>
      <c r="O30" s="16">
        <v>990</v>
      </c>
      <c r="P30" s="16">
        <v>986</v>
      </c>
      <c r="Q30" s="16">
        <v>1289</v>
      </c>
      <c r="R30" s="17">
        <v>1395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6">
        <v>0</v>
      </c>
      <c r="I31" s="8">
        <v>-38</v>
      </c>
      <c r="J31" s="26">
        <f>H31-I31</f>
        <v>38</v>
      </c>
      <c r="K31" s="30">
        <f>J31/58</f>
        <v>0.65517241379310343</v>
      </c>
      <c r="L31" s="6"/>
      <c r="M31" s="151"/>
      <c r="N31" s="11">
        <v>0</v>
      </c>
      <c r="O31" s="16">
        <v>0</v>
      </c>
      <c r="P31" s="16">
        <v>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796</v>
      </c>
      <c r="I32" s="136">
        <v>912</v>
      </c>
      <c r="J32" s="138">
        <f>H32-I32</f>
        <v>-116</v>
      </c>
      <c r="K32" s="169">
        <f>J32/38</f>
        <v>-3.0526315789473686</v>
      </c>
      <c r="L32" s="6"/>
      <c r="M32" s="151"/>
      <c r="N32" s="142">
        <v>258</v>
      </c>
      <c r="O32" s="132">
        <v>796</v>
      </c>
      <c r="P32" s="132">
        <v>502</v>
      </c>
      <c r="Q32" s="132">
        <v>763</v>
      </c>
      <c r="R32" s="134">
        <v>644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60">
        <v>16</v>
      </c>
      <c r="I34" s="10">
        <v>0</v>
      </c>
      <c r="J34" s="31">
        <f t="shared" ref="J34:J39" si="1">H34-I34</f>
        <v>16</v>
      </c>
      <c r="K34" s="64">
        <f>J34/28</f>
        <v>0.5714285714285714</v>
      </c>
      <c r="L34" s="6"/>
      <c r="M34" s="151"/>
      <c r="N34" s="66">
        <v>0</v>
      </c>
      <c r="O34" s="60">
        <v>16</v>
      </c>
      <c r="P34" s="60">
        <v>32</v>
      </c>
      <c r="Q34" s="60">
        <v>0</v>
      </c>
      <c r="R34" s="62">
        <v>32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2056</v>
      </c>
      <c r="I35" s="34">
        <v>2325</v>
      </c>
      <c r="J35" s="35">
        <f t="shared" si="1"/>
        <v>-269</v>
      </c>
      <c r="K35" s="36">
        <f>J35/20</f>
        <v>-13.45</v>
      </c>
      <c r="L35" s="6"/>
      <c r="M35" s="151"/>
      <c r="N35" s="25">
        <v>1483</v>
      </c>
      <c r="O35" s="25">
        <v>2056</v>
      </c>
      <c r="P35" s="25">
        <v>2290</v>
      </c>
      <c r="Q35" s="25">
        <v>1689</v>
      </c>
      <c r="R35" s="25">
        <v>2374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61">
        <v>68</v>
      </c>
      <c r="I36" s="9">
        <v>37</v>
      </c>
      <c r="J36" s="37">
        <f t="shared" si="1"/>
        <v>31</v>
      </c>
      <c r="K36" s="65">
        <f>J36/150</f>
        <v>0.20666666666666667</v>
      </c>
      <c r="L36" s="6"/>
      <c r="M36" s="151"/>
      <c r="N36" s="67">
        <v>32</v>
      </c>
      <c r="O36" s="61">
        <v>68</v>
      </c>
      <c r="P36" s="61">
        <v>94</v>
      </c>
      <c r="Q36" s="61">
        <v>0</v>
      </c>
      <c r="R36" s="63">
        <v>0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6">
        <v>519</v>
      </c>
      <c r="I37" s="8">
        <v>855</v>
      </c>
      <c r="J37" s="26">
        <f t="shared" si="1"/>
        <v>-336</v>
      </c>
      <c r="K37" s="30">
        <f>J37/38</f>
        <v>-8.8421052631578956</v>
      </c>
      <c r="L37" s="6"/>
      <c r="M37" s="151"/>
      <c r="N37" s="11">
        <v>278</v>
      </c>
      <c r="O37" s="16">
        <v>519</v>
      </c>
      <c r="P37" s="16">
        <v>549</v>
      </c>
      <c r="Q37" s="16">
        <v>442</v>
      </c>
      <c r="R37" s="17">
        <v>754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6">
        <v>287</v>
      </c>
      <c r="I38" s="8">
        <v>272</v>
      </c>
      <c r="J38" s="26">
        <f t="shared" si="1"/>
        <v>15</v>
      </c>
      <c r="K38" s="30">
        <f>J38/68</f>
        <v>0.22058823529411764</v>
      </c>
      <c r="L38" s="6"/>
      <c r="M38" s="151"/>
      <c r="N38" s="11">
        <v>257</v>
      </c>
      <c r="O38" s="16">
        <v>287</v>
      </c>
      <c r="P38" s="16">
        <v>708</v>
      </c>
      <c r="Q38" s="16">
        <v>0</v>
      </c>
      <c r="R38" s="17">
        <v>136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28</v>
      </c>
      <c r="I39" s="136">
        <v>106</v>
      </c>
      <c r="J39" s="138">
        <f t="shared" si="1"/>
        <v>-78</v>
      </c>
      <c r="K39" s="140">
        <f>J39/58</f>
        <v>-1.3448275862068966</v>
      </c>
      <c r="L39" s="6"/>
      <c r="M39" s="151"/>
      <c r="N39" s="142">
        <v>56</v>
      </c>
      <c r="O39" s="132">
        <v>28</v>
      </c>
      <c r="P39" s="132">
        <v>131</v>
      </c>
      <c r="Q39" s="132">
        <v>84</v>
      </c>
      <c r="R39" s="134">
        <v>111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6">
        <v>80</v>
      </c>
      <c r="I41" s="8">
        <v>-7</v>
      </c>
      <c r="J41" s="26">
        <f>H41-I41</f>
        <v>87</v>
      </c>
      <c r="K41" s="30">
        <f>J41/20</f>
        <v>4.3499999999999996</v>
      </c>
      <c r="L41" s="6"/>
      <c r="M41" s="151"/>
      <c r="N41" s="11">
        <v>28</v>
      </c>
      <c r="O41" s="16">
        <v>80</v>
      </c>
      <c r="P41" s="16">
        <v>0</v>
      </c>
      <c r="Q41" s="16">
        <v>32</v>
      </c>
      <c r="R41" s="17">
        <v>109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38</v>
      </c>
      <c r="I42" s="136">
        <v>78</v>
      </c>
      <c r="J42" s="138">
        <f>H42-I42</f>
        <v>-40</v>
      </c>
      <c r="K42" s="140">
        <f>J42/48</f>
        <v>-0.83333333333333337</v>
      </c>
      <c r="L42" s="6"/>
      <c r="M42" s="151"/>
      <c r="N42" s="142">
        <v>38</v>
      </c>
      <c r="O42" s="132">
        <v>38</v>
      </c>
      <c r="P42" s="132">
        <v>38</v>
      </c>
      <c r="Q42" s="132">
        <v>38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6">
        <v>53</v>
      </c>
      <c r="I44" s="8">
        <v>220</v>
      </c>
      <c r="J44" s="26">
        <f t="shared" ref="J44:J55" si="2">H44-I44</f>
        <v>-167</v>
      </c>
      <c r="K44" s="30">
        <f>J44/18</f>
        <v>-9.2777777777777786</v>
      </c>
      <c r="L44" s="6"/>
      <c r="M44" s="151"/>
      <c r="N44" s="11">
        <v>0</v>
      </c>
      <c r="O44" s="16">
        <v>53</v>
      </c>
      <c r="P44" s="16">
        <v>137</v>
      </c>
      <c r="Q44" s="16">
        <v>170</v>
      </c>
      <c r="R44" s="17">
        <v>180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6">
        <v>413</v>
      </c>
      <c r="I45" s="8">
        <v>267</v>
      </c>
      <c r="J45" s="26">
        <f t="shared" si="2"/>
        <v>146</v>
      </c>
      <c r="K45" s="30">
        <f>J45/48</f>
        <v>3.0416666666666665</v>
      </c>
      <c r="L45" s="6"/>
      <c r="M45" s="151"/>
      <c r="N45" s="11">
        <v>20</v>
      </c>
      <c r="O45" s="16">
        <v>413</v>
      </c>
      <c r="P45" s="16">
        <v>281</v>
      </c>
      <c r="Q45" s="16">
        <v>232</v>
      </c>
      <c r="R45" s="17">
        <v>542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6">
        <v>210</v>
      </c>
      <c r="I46" s="8">
        <v>90</v>
      </c>
      <c r="J46" s="26">
        <f t="shared" si="2"/>
        <v>120</v>
      </c>
      <c r="K46" s="30">
        <f>J46/150</f>
        <v>0.8</v>
      </c>
      <c r="L46" s="6"/>
      <c r="M46" s="151"/>
      <c r="N46" s="11">
        <v>162</v>
      </c>
      <c r="O46" s="16">
        <v>210</v>
      </c>
      <c r="P46" s="16">
        <v>198</v>
      </c>
      <c r="Q46" s="16">
        <v>165</v>
      </c>
      <c r="R46" s="17">
        <v>385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>
        <v>0</v>
      </c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6">
        <v>102</v>
      </c>
      <c r="I48" s="8">
        <v>10</v>
      </c>
      <c r="J48" s="26">
        <f t="shared" si="2"/>
        <v>92</v>
      </c>
      <c r="K48" s="30">
        <f>J48/98</f>
        <v>0.93877551020408168</v>
      </c>
      <c r="L48" s="6"/>
      <c r="M48" s="151"/>
      <c r="N48" s="11">
        <v>160</v>
      </c>
      <c r="O48" s="16">
        <v>102</v>
      </c>
      <c r="P48" s="16">
        <v>119</v>
      </c>
      <c r="Q48" s="16">
        <v>410</v>
      </c>
      <c r="R48" s="17">
        <v>0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6">
        <v>-48</v>
      </c>
      <c r="I49" s="8">
        <v>180</v>
      </c>
      <c r="J49" s="26">
        <v>0</v>
      </c>
      <c r="K49" s="30">
        <f>J49/198</f>
        <v>0</v>
      </c>
      <c r="L49" s="6"/>
      <c r="M49" s="151"/>
      <c r="N49" s="11">
        <v>387</v>
      </c>
      <c r="O49" s="16">
        <v>-48</v>
      </c>
      <c r="P49" s="16">
        <v>0</v>
      </c>
      <c r="Q49" s="16">
        <v>-36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6">
        <v>33</v>
      </c>
      <c r="I50" s="8">
        <v>33</v>
      </c>
      <c r="J50" s="26">
        <f t="shared" si="2"/>
        <v>0</v>
      </c>
      <c r="K50" s="30">
        <f>J50/98</f>
        <v>0</v>
      </c>
      <c r="L50" s="6"/>
      <c r="M50" s="151"/>
      <c r="N50" s="11">
        <v>65</v>
      </c>
      <c r="O50" s="16">
        <v>33</v>
      </c>
      <c r="P50" s="16">
        <v>36</v>
      </c>
      <c r="Q50" s="16">
        <v>-36</v>
      </c>
      <c r="R50" s="17">
        <v>55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60">
        <v>274</v>
      </c>
      <c r="I51" s="10">
        <v>168</v>
      </c>
      <c r="J51" s="31">
        <f t="shared" si="2"/>
        <v>106</v>
      </c>
      <c r="K51" s="64">
        <f>J51/78</f>
        <v>1.358974358974359</v>
      </c>
      <c r="L51" s="6"/>
      <c r="M51" s="151"/>
      <c r="N51" s="66">
        <v>0</v>
      </c>
      <c r="O51" s="60">
        <v>274</v>
      </c>
      <c r="P51" s="60">
        <v>0</v>
      </c>
      <c r="Q51" s="60">
        <v>188</v>
      </c>
      <c r="R51" s="62">
        <v>102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0</v>
      </c>
      <c r="I52" s="34">
        <v>38</v>
      </c>
      <c r="J52" s="35">
        <f t="shared" si="2"/>
        <v>-38</v>
      </c>
      <c r="K52" s="36">
        <f>J52/50</f>
        <v>-0.76</v>
      </c>
      <c r="L52" s="6"/>
      <c r="M52" s="151"/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70">
        <v>0</v>
      </c>
      <c r="I53" s="39">
        <v>38</v>
      </c>
      <c r="J53" s="41">
        <f t="shared" si="2"/>
        <v>-38</v>
      </c>
      <c r="K53" s="42">
        <f>J53/30</f>
        <v>-1.2666666666666666</v>
      </c>
      <c r="L53" s="6"/>
      <c r="M53" s="151"/>
      <c r="N53" s="69">
        <v>0</v>
      </c>
      <c r="O53" s="70">
        <v>0</v>
      </c>
      <c r="P53" s="70">
        <v>0</v>
      </c>
      <c r="Q53" s="70">
        <v>0</v>
      </c>
      <c r="R53" s="68">
        <v>0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0</v>
      </c>
      <c r="I54" s="34">
        <v>0</v>
      </c>
      <c r="J54" s="35">
        <f t="shared" si="2"/>
        <v>0</v>
      </c>
      <c r="K54" s="36">
        <f>J54/70</f>
        <v>0</v>
      </c>
      <c r="L54" s="6"/>
      <c r="M54" s="151"/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0</v>
      </c>
      <c r="I55" s="44">
        <v>0</v>
      </c>
      <c r="J55" s="45">
        <f t="shared" si="2"/>
        <v>0</v>
      </c>
      <c r="K55" s="46">
        <f>J55/70</f>
        <v>0</v>
      </c>
      <c r="L55" s="7"/>
      <c r="M55" s="152"/>
      <c r="N55" s="43">
        <v>0</v>
      </c>
      <c r="O55" s="57">
        <v>0</v>
      </c>
      <c r="P55" s="57">
        <v>0</v>
      </c>
      <c r="Q55" s="57">
        <v>0</v>
      </c>
      <c r="R55" s="59">
        <v>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D12:G13"/>
    <mergeCell ref="H12:H13"/>
    <mergeCell ref="Q12:Q13"/>
    <mergeCell ref="R12:R13"/>
    <mergeCell ref="D14:G15"/>
    <mergeCell ref="H14:H15"/>
    <mergeCell ref="I12:I13"/>
    <mergeCell ref="J12:J13"/>
    <mergeCell ref="K12:K13"/>
    <mergeCell ref="N12:N13"/>
    <mergeCell ref="O12:O13"/>
    <mergeCell ref="P12:P13"/>
    <mergeCell ref="Q14:Q15"/>
    <mergeCell ref="R14:R15"/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Q16:Q17"/>
    <mergeCell ref="R16:R17"/>
    <mergeCell ref="D18:G18"/>
    <mergeCell ref="D19:G19"/>
    <mergeCell ref="D20:G20"/>
    <mergeCell ref="D21:G21"/>
    <mergeCell ref="D16:G17"/>
    <mergeCell ref="H16:H17"/>
    <mergeCell ref="I16:I17"/>
    <mergeCell ref="J16:J17"/>
    <mergeCell ref="K16:K17"/>
    <mergeCell ref="N16:N17"/>
    <mergeCell ref="O16:O17"/>
    <mergeCell ref="P16:P17"/>
    <mergeCell ref="I14:I15"/>
    <mergeCell ref="J14:J15"/>
    <mergeCell ref="K14:K15"/>
    <mergeCell ref="N14:N15"/>
    <mergeCell ref="O14:O15"/>
    <mergeCell ref="P14:P15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R32:R33"/>
    <mergeCell ref="D34:G34"/>
    <mergeCell ref="D31:G31"/>
    <mergeCell ref="D32:G33"/>
    <mergeCell ref="H32:H33"/>
    <mergeCell ref="I32:I33"/>
    <mergeCell ref="J32:J33"/>
    <mergeCell ref="K32:K3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869" priority="56" operator="greaterThan">
      <formula>$H$7</formula>
    </cfRule>
    <cfRule type="cellIs" dxfId="868" priority="84" operator="greaterThan">
      <formula>$H$7</formula>
    </cfRule>
    <cfRule type="cellIs" dxfId="867" priority="85" operator="greaterThan">
      <formula>$H$7</formula>
    </cfRule>
    <cfRule type="cellIs" dxfId="866" priority="87" operator="greaterThan">
      <formula>$H$7</formula>
    </cfRule>
  </conditionalFormatting>
  <conditionalFormatting sqref="I5">
    <cfRule type="cellIs" dxfId="865" priority="86" operator="greaterThan">
      <formula>$H$5</formula>
    </cfRule>
  </conditionalFormatting>
  <conditionalFormatting sqref="I9">
    <cfRule type="cellIs" dxfId="864" priority="25" operator="greaterThan">
      <formula>$H$9</formula>
    </cfRule>
    <cfRule type="cellIs" dxfId="863" priority="57" operator="greaterThan">
      <formula>$H$9</formula>
    </cfRule>
    <cfRule type="cellIs" dxfId="862" priority="58" operator="greaterThan">
      <formula>$H$9</formula>
    </cfRule>
    <cfRule type="cellIs" dxfId="861" priority="81" operator="greaterThan">
      <formula>$H$8</formula>
    </cfRule>
    <cfRule type="cellIs" dxfId="860" priority="82" operator="greaterThan">
      <formula>$H$7</formula>
    </cfRule>
    <cfRule type="cellIs" dxfId="859" priority="83" operator="greaterThan">
      <formula>$H$7</formula>
    </cfRule>
  </conditionalFormatting>
  <conditionalFormatting sqref="I22">
    <cfRule type="cellIs" dxfId="858" priority="78" operator="greaterThan">
      <formula>$H$8</formula>
    </cfRule>
    <cfRule type="cellIs" dxfId="857" priority="79" operator="greaterThan">
      <formula>$H$7</formula>
    </cfRule>
    <cfRule type="cellIs" dxfId="856" priority="80" operator="greaterThan">
      <formula>$H$7</formula>
    </cfRule>
  </conditionalFormatting>
  <conditionalFormatting sqref="I24">
    <cfRule type="cellIs" dxfId="855" priority="53" operator="greaterThan">
      <formula>$H$24</formula>
    </cfRule>
    <cfRule type="cellIs" dxfId="854" priority="75" operator="greaterThan">
      <formula>$H$8</formula>
    </cfRule>
    <cfRule type="cellIs" dxfId="853" priority="76" operator="greaterThan">
      <formula>$H$7</formula>
    </cfRule>
    <cfRule type="cellIs" dxfId="852" priority="77" operator="greaterThan">
      <formula>$H$7</formula>
    </cfRule>
  </conditionalFormatting>
  <conditionalFormatting sqref="I26">
    <cfRule type="cellIs" dxfId="851" priority="72" operator="greaterThan">
      <formula>$H$8</formula>
    </cfRule>
    <cfRule type="cellIs" dxfId="850" priority="73" operator="greaterThan">
      <formula>$H$7</formula>
    </cfRule>
    <cfRule type="cellIs" dxfId="849" priority="74" operator="greaterThan">
      <formula>$H$7</formula>
    </cfRule>
  </conditionalFormatting>
  <conditionalFormatting sqref="I28">
    <cfRule type="cellIs" dxfId="848" priority="69" operator="greaterThan">
      <formula>$H$8</formula>
    </cfRule>
    <cfRule type="cellIs" dxfId="847" priority="70" operator="greaterThan">
      <formula>$H$7</formula>
    </cfRule>
    <cfRule type="cellIs" dxfId="846" priority="71" operator="greaterThan">
      <formula>$H$7</formula>
    </cfRule>
  </conditionalFormatting>
  <conditionalFormatting sqref="I31">
    <cfRule type="cellIs" dxfId="845" priority="48" operator="greaterThan">
      <formula>$H$31</formula>
    </cfRule>
    <cfRule type="cellIs" dxfId="844" priority="66" operator="greaterThan">
      <formula>$H$8</formula>
    </cfRule>
    <cfRule type="cellIs" dxfId="843" priority="67" operator="greaterThan">
      <formula>$H$7</formula>
    </cfRule>
    <cfRule type="cellIs" dxfId="842" priority="68" operator="greaterThan">
      <formula>$H$7</formula>
    </cfRule>
  </conditionalFormatting>
  <conditionalFormatting sqref="I32">
    <cfRule type="cellIs" dxfId="841" priority="63" operator="greaterThan">
      <formula>$H$8</formula>
    </cfRule>
    <cfRule type="cellIs" dxfId="840" priority="64" operator="greaterThan">
      <formula>$H$7</formula>
    </cfRule>
    <cfRule type="cellIs" dxfId="839" priority="65" operator="greaterThan">
      <formula>$H$7</formula>
    </cfRule>
  </conditionalFormatting>
  <conditionalFormatting sqref="I34">
    <cfRule type="cellIs" dxfId="838" priority="45" operator="greaterThan">
      <formula>$H$34</formula>
    </cfRule>
    <cfRule type="cellIs" dxfId="837" priority="46" operator="greaterThan">
      <formula>$H$34</formula>
    </cfRule>
    <cfRule type="cellIs" dxfId="836" priority="60" operator="greaterThan">
      <formula>$H$8</formula>
    </cfRule>
    <cfRule type="cellIs" dxfId="835" priority="61" operator="greaterThan">
      <formula>$H$7</formula>
    </cfRule>
    <cfRule type="cellIs" dxfId="834" priority="62" operator="greaterThan">
      <formula>$H$7</formula>
    </cfRule>
  </conditionalFormatting>
  <conditionalFormatting sqref="I6">
    <cfRule type="cellIs" dxfId="833" priority="55" operator="greaterThan">
      <formula>$H$6</formula>
    </cfRule>
    <cfRule type="cellIs" dxfId="832" priority="59" operator="greaterThan">
      <formula>$H$6</formula>
    </cfRule>
  </conditionalFormatting>
  <conditionalFormatting sqref="I22:I23">
    <cfRule type="cellIs" dxfId="831" priority="54" operator="greaterThan">
      <formula>$H$22</formula>
    </cfRule>
  </conditionalFormatting>
  <conditionalFormatting sqref="I26:I27">
    <cfRule type="cellIs" dxfId="830" priority="49" operator="greaterThan">
      <formula>$H$26</formula>
    </cfRule>
    <cfRule type="cellIs" dxfId="829" priority="52" operator="greaterThan">
      <formula>$H$26</formula>
    </cfRule>
  </conditionalFormatting>
  <conditionalFormatting sqref="I28:I29">
    <cfRule type="cellIs" dxfId="828" priority="50" operator="greaterThan">
      <formula>$H$28</formula>
    </cfRule>
    <cfRule type="cellIs" dxfId="827" priority="51" operator="greaterThan">
      <formula>$H$28</formula>
    </cfRule>
  </conditionalFormatting>
  <conditionalFormatting sqref="I32:I33">
    <cfRule type="cellIs" dxfId="826" priority="1" operator="greaterThan">
      <formula>$H$32</formula>
    </cfRule>
    <cfRule type="cellIs" dxfId="825" priority="47" operator="greaterThan">
      <formula>$H$32</formula>
    </cfRule>
  </conditionalFormatting>
  <conditionalFormatting sqref="I35">
    <cfRule type="cellIs" dxfId="824" priority="41" operator="greaterThan">
      <formula>$H$35</formula>
    </cfRule>
    <cfRule type="cellIs" dxfId="823" priority="44" operator="greaterThan">
      <formula>$H$35</formula>
    </cfRule>
  </conditionalFormatting>
  <conditionalFormatting sqref="I30">
    <cfRule type="cellIs" dxfId="822" priority="43" operator="greaterThan">
      <formula>$H$30</formula>
    </cfRule>
  </conditionalFormatting>
  <conditionalFormatting sqref="I25">
    <cfRule type="cellIs" dxfId="821" priority="42" operator="greaterThan">
      <formula>$H$25</formula>
    </cfRule>
  </conditionalFormatting>
  <conditionalFormatting sqref="I36">
    <cfRule type="cellIs" dxfId="820" priority="40" operator="greaterThan">
      <formula>$H$36</formula>
    </cfRule>
  </conditionalFormatting>
  <conditionalFormatting sqref="I37">
    <cfRule type="cellIs" dxfId="819" priority="39" operator="greaterThan">
      <formula>$H$37</formula>
    </cfRule>
  </conditionalFormatting>
  <conditionalFormatting sqref="I38">
    <cfRule type="cellIs" dxfId="818" priority="38" operator="greaterThan">
      <formula>$H$38</formula>
    </cfRule>
  </conditionalFormatting>
  <conditionalFormatting sqref="I39:I40">
    <cfRule type="cellIs" dxfId="817" priority="37" operator="greaterThan">
      <formula>$H$39</formula>
    </cfRule>
  </conditionalFormatting>
  <conditionalFormatting sqref="I41">
    <cfRule type="cellIs" dxfId="816" priority="36" operator="greaterThan">
      <formula>$H$41</formula>
    </cfRule>
  </conditionalFormatting>
  <conditionalFormatting sqref="I42:I43">
    <cfRule type="cellIs" dxfId="815" priority="35" operator="greaterThan">
      <formula>$H$42</formula>
    </cfRule>
  </conditionalFormatting>
  <conditionalFormatting sqref="I44">
    <cfRule type="cellIs" dxfId="814" priority="34" operator="greaterThan">
      <formula>$H$44</formula>
    </cfRule>
  </conditionalFormatting>
  <conditionalFormatting sqref="I45">
    <cfRule type="cellIs" dxfId="813" priority="33" operator="greaterThan">
      <formula>$H$45</formula>
    </cfRule>
  </conditionalFormatting>
  <conditionalFormatting sqref="I46">
    <cfRule type="cellIs" dxfId="812" priority="32" operator="greaterThan">
      <formula>$H$46</formula>
    </cfRule>
  </conditionalFormatting>
  <conditionalFormatting sqref="I47">
    <cfRule type="cellIs" dxfId="811" priority="31" operator="greaterThan">
      <formula>$H$47</formula>
    </cfRule>
  </conditionalFormatting>
  <conditionalFormatting sqref="I48">
    <cfRule type="cellIs" dxfId="810" priority="30" operator="greaterThan">
      <formula>$H$48</formula>
    </cfRule>
  </conditionalFormatting>
  <conditionalFormatting sqref="I49">
    <cfRule type="cellIs" dxfId="809" priority="29" operator="greaterThan">
      <formula>$H$49</formula>
    </cfRule>
  </conditionalFormatting>
  <conditionalFormatting sqref="I50">
    <cfRule type="cellIs" dxfId="808" priority="28" operator="greaterThan">
      <formula>$H$50</formula>
    </cfRule>
  </conditionalFormatting>
  <conditionalFormatting sqref="I51">
    <cfRule type="cellIs" dxfId="807" priority="27" operator="greaterThan">
      <formula>$H$51</formula>
    </cfRule>
  </conditionalFormatting>
  <conditionalFormatting sqref="I8">
    <cfRule type="cellIs" dxfId="806" priority="26" operator="greaterThan">
      <formula>$H$8</formula>
    </cfRule>
  </conditionalFormatting>
  <conditionalFormatting sqref="I10">
    <cfRule type="cellIs" dxfId="805" priority="24" operator="greaterThan">
      <formula>$H$10</formula>
    </cfRule>
  </conditionalFormatting>
  <conditionalFormatting sqref="I11">
    <cfRule type="cellIs" dxfId="804" priority="23" operator="greaterThan">
      <formula>$H$11</formula>
    </cfRule>
  </conditionalFormatting>
  <conditionalFormatting sqref="I12:I13">
    <cfRule type="cellIs" dxfId="803" priority="22" operator="greaterThan">
      <formula>$H$12</formula>
    </cfRule>
  </conditionalFormatting>
  <conditionalFormatting sqref="I14:I15">
    <cfRule type="cellIs" dxfId="802" priority="21" operator="greaterThan">
      <formula>$H$14</formula>
    </cfRule>
  </conditionalFormatting>
  <conditionalFormatting sqref="I16:I17">
    <cfRule type="cellIs" dxfId="801" priority="20" operator="greaterThan">
      <formula>$H$16</formula>
    </cfRule>
  </conditionalFormatting>
  <conditionalFormatting sqref="I18">
    <cfRule type="cellIs" dxfId="800" priority="19" operator="greaterThan">
      <formula>$H$18</formula>
    </cfRule>
  </conditionalFormatting>
  <conditionalFormatting sqref="I19">
    <cfRule type="cellIs" dxfId="799" priority="18" operator="greaterThan">
      <formula>$H$19</formula>
    </cfRule>
  </conditionalFormatting>
  <conditionalFormatting sqref="I20">
    <cfRule type="cellIs" dxfId="798" priority="17" operator="greaterThan">
      <formula>$H$20</formula>
    </cfRule>
  </conditionalFormatting>
  <conditionalFormatting sqref="I21">
    <cfRule type="cellIs" dxfId="797" priority="16" operator="greaterThan">
      <formula>$H$21</formula>
    </cfRule>
  </conditionalFormatting>
  <conditionalFormatting sqref="I53">
    <cfRule type="cellIs" dxfId="796" priority="13" operator="greaterThan">
      <formula>$H$8</formula>
    </cfRule>
    <cfRule type="cellIs" dxfId="795" priority="14" operator="greaterThan">
      <formula>$H$7</formula>
    </cfRule>
    <cfRule type="cellIs" dxfId="794" priority="15" operator="greaterThan">
      <formula>$H$7</formula>
    </cfRule>
  </conditionalFormatting>
  <conditionalFormatting sqref="I53">
    <cfRule type="cellIs" dxfId="793" priority="11" operator="greaterThan">
      <formula>$H$26</formula>
    </cfRule>
    <cfRule type="cellIs" dxfId="792" priority="12" operator="greaterThan">
      <formula>$H$26</formula>
    </cfRule>
  </conditionalFormatting>
  <conditionalFormatting sqref="I52">
    <cfRule type="cellIs" dxfId="791" priority="3" operator="greaterThan">
      <formula>$H$52</formula>
    </cfRule>
    <cfRule type="cellIs" dxfId="790" priority="10" operator="greaterThan">
      <formula>$H$25</formula>
    </cfRule>
  </conditionalFormatting>
  <conditionalFormatting sqref="I55">
    <cfRule type="cellIs" dxfId="789" priority="7" operator="greaterThan">
      <formula>$H$8</formula>
    </cfRule>
    <cfRule type="cellIs" dxfId="788" priority="8" operator="greaterThan">
      <formula>$H$7</formula>
    </cfRule>
    <cfRule type="cellIs" dxfId="787" priority="9" operator="greaterThan">
      <formula>$H$7</formula>
    </cfRule>
  </conditionalFormatting>
  <conditionalFormatting sqref="I55">
    <cfRule type="cellIs" dxfId="786" priority="5" operator="greaterThan">
      <formula>$H$26</formula>
    </cfRule>
    <cfRule type="cellIs" dxfId="785" priority="6" operator="greaterThan">
      <formula>$H$26</formula>
    </cfRule>
  </conditionalFormatting>
  <conditionalFormatting sqref="I54">
    <cfRule type="cellIs" dxfId="784" priority="2" operator="greaterThan">
      <formula>$H$54</formula>
    </cfRule>
    <cfRule type="cellIs" dxfId="783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1265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11265" r:id="rId4" name="Control 1"/>
      </mc:Fallback>
    </mc:AlternateContent>
    <mc:AlternateContent xmlns:mc="http://schemas.openxmlformats.org/markup-compatibility/2006">
      <mc:Choice Requires="x14">
        <control shapeId="11266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66" r:id="rId6" name="Control 2"/>
      </mc:Fallback>
    </mc:AlternateContent>
    <mc:AlternateContent xmlns:mc="http://schemas.openxmlformats.org/markup-compatibility/2006">
      <mc:Choice Requires="x14">
        <control shapeId="11267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67" r:id="rId8" name="Control 3"/>
      </mc:Fallback>
    </mc:AlternateContent>
    <mc:AlternateContent xmlns:mc="http://schemas.openxmlformats.org/markup-compatibility/2006">
      <mc:Choice Requires="x14">
        <control shapeId="11268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68" r:id="rId10" name="Control 4"/>
      </mc:Fallback>
    </mc:AlternateContent>
    <mc:AlternateContent xmlns:mc="http://schemas.openxmlformats.org/markup-compatibility/2006">
      <mc:Choice Requires="x14">
        <control shapeId="11269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69" r:id="rId12" name="Control 5"/>
      </mc:Fallback>
    </mc:AlternateContent>
    <mc:AlternateContent xmlns:mc="http://schemas.openxmlformats.org/markup-compatibility/2006">
      <mc:Choice Requires="x14">
        <control shapeId="11270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0" r:id="rId14" name="Control 6"/>
      </mc:Fallback>
    </mc:AlternateContent>
    <mc:AlternateContent xmlns:mc="http://schemas.openxmlformats.org/markup-compatibility/2006">
      <mc:Choice Requires="x14">
        <control shapeId="11271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1" r:id="rId16" name="Control 7"/>
      </mc:Fallback>
    </mc:AlternateContent>
    <mc:AlternateContent xmlns:mc="http://schemas.openxmlformats.org/markup-compatibility/2006">
      <mc:Choice Requires="x14">
        <control shapeId="11272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2" r:id="rId18" name="Control 8"/>
      </mc:Fallback>
    </mc:AlternateContent>
    <mc:AlternateContent xmlns:mc="http://schemas.openxmlformats.org/markup-compatibility/2006">
      <mc:Choice Requires="x14">
        <control shapeId="11273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3" r:id="rId20" name="Control 9"/>
      </mc:Fallback>
    </mc:AlternateContent>
    <mc:AlternateContent xmlns:mc="http://schemas.openxmlformats.org/markup-compatibility/2006">
      <mc:Choice Requires="x14">
        <control shapeId="11274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4" r:id="rId22" name="Control 10"/>
      </mc:Fallback>
    </mc:AlternateContent>
    <mc:AlternateContent xmlns:mc="http://schemas.openxmlformats.org/markup-compatibility/2006">
      <mc:Choice Requires="x14">
        <control shapeId="11275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5" r:id="rId24" name="Control 11"/>
      </mc:Fallback>
    </mc:AlternateContent>
    <mc:AlternateContent xmlns:mc="http://schemas.openxmlformats.org/markup-compatibility/2006">
      <mc:Choice Requires="x14">
        <control shapeId="11276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6" r:id="rId26" name="Control 12"/>
      </mc:Fallback>
    </mc:AlternateContent>
    <mc:AlternateContent xmlns:mc="http://schemas.openxmlformats.org/markup-compatibility/2006">
      <mc:Choice Requires="x14">
        <control shapeId="11277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7" r:id="rId28" name="Control 13"/>
      </mc:Fallback>
    </mc:AlternateContent>
    <mc:AlternateContent xmlns:mc="http://schemas.openxmlformats.org/markup-compatibility/2006">
      <mc:Choice Requires="x14">
        <control shapeId="11278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8" r:id="rId30" name="Control 14"/>
      </mc:Fallback>
    </mc:AlternateContent>
    <mc:AlternateContent xmlns:mc="http://schemas.openxmlformats.org/markup-compatibility/2006">
      <mc:Choice Requires="x14">
        <control shapeId="11279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79" r:id="rId32" name="Control 15"/>
      </mc:Fallback>
    </mc:AlternateContent>
    <mc:AlternateContent xmlns:mc="http://schemas.openxmlformats.org/markup-compatibility/2006">
      <mc:Choice Requires="x14">
        <control shapeId="11280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1280" r:id="rId34" name="Control 16"/>
      </mc:Fallback>
    </mc:AlternateContent>
    <mc:AlternateContent xmlns:mc="http://schemas.openxmlformats.org/markup-compatibility/2006">
      <mc:Choice Requires="x14">
        <control shapeId="11281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11281" r:id="rId36" name="Control 17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N280"/>
  <sheetViews>
    <sheetView zoomScaleNormal="100" workbookViewId="0">
      <selection activeCell="I21" sqref="I21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45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62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57</v>
      </c>
      <c r="O4" s="15" t="s">
        <v>58</v>
      </c>
      <c r="P4" s="15" t="s">
        <v>62</v>
      </c>
      <c r="Q4" s="15" t="s">
        <v>59</v>
      </c>
      <c r="R4" s="15" t="s">
        <v>63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15925</v>
      </c>
      <c r="I5" s="48">
        <v>15088</v>
      </c>
      <c r="J5" s="49">
        <f xml:space="preserve"> H5-I5</f>
        <v>837</v>
      </c>
      <c r="K5" s="50">
        <f>J5/98</f>
        <v>8.5408163265306118</v>
      </c>
      <c r="L5" s="6"/>
      <c r="M5" s="151"/>
      <c r="N5" s="55">
        <v>9974</v>
      </c>
      <c r="O5" s="55">
        <v>16545</v>
      </c>
      <c r="P5" s="55">
        <v>15925</v>
      </c>
      <c r="Q5" s="55">
        <v>15406</v>
      </c>
      <c r="R5" s="55">
        <v>19511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10608</v>
      </c>
      <c r="I6" s="34">
        <v>9085</v>
      </c>
      <c r="J6" s="51">
        <f t="shared" ref="J6:J12" si="0">H6-I6</f>
        <v>1523</v>
      </c>
      <c r="K6" s="52">
        <f>J6/128</f>
        <v>11.8984375</v>
      </c>
      <c r="L6" s="6"/>
      <c r="M6" s="151"/>
      <c r="N6" s="25">
        <v>6866</v>
      </c>
      <c r="O6" s="25">
        <v>11667</v>
      </c>
      <c r="P6" s="25">
        <v>10608</v>
      </c>
      <c r="Q6" s="25">
        <v>10128</v>
      </c>
      <c r="R6" s="25">
        <v>13501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61">
        <v>1573</v>
      </c>
      <c r="I7" s="9">
        <v>1310</v>
      </c>
      <c r="J7" s="37">
        <f t="shared" si="0"/>
        <v>263</v>
      </c>
      <c r="K7" s="65">
        <f>J7/100</f>
        <v>2.63</v>
      </c>
      <c r="L7" s="6"/>
      <c r="M7" s="151"/>
      <c r="N7" s="67">
        <v>763</v>
      </c>
      <c r="O7" s="61">
        <v>1967</v>
      </c>
      <c r="P7" s="61">
        <v>1573</v>
      </c>
      <c r="Q7" s="61">
        <v>1410</v>
      </c>
      <c r="R7" s="63">
        <v>10128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6">
        <v>2748</v>
      </c>
      <c r="I8" s="8">
        <v>1373</v>
      </c>
      <c r="J8" s="26">
        <f t="shared" si="0"/>
        <v>1375</v>
      </c>
      <c r="K8" s="30">
        <f>J8/90</f>
        <v>15.277777777777779</v>
      </c>
      <c r="L8" s="6"/>
      <c r="M8" s="151"/>
      <c r="N8" s="11">
        <v>1596</v>
      </c>
      <c r="O8" s="16">
        <v>2998</v>
      </c>
      <c r="P8" s="16">
        <v>2748</v>
      </c>
      <c r="Q8" s="16">
        <v>1954</v>
      </c>
      <c r="R8" s="17">
        <v>3154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6">
        <v>392</v>
      </c>
      <c r="I9" s="8">
        <v>0</v>
      </c>
      <c r="J9" s="26">
        <f t="shared" si="0"/>
        <v>392</v>
      </c>
      <c r="K9" s="30">
        <f>J9/148</f>
        <v>2.6486486486486487</v>
      </c>
      <c r="L9" s="6"/>
      <c r="M9" s="151"/>
      <c r="N9" s="11">
        <v>137</v>
      </c>
      <c r="O9" s="16">
        <v>198</v>
      </c>
      <c r="P9" s="16">
        <v>392</v>
      </c>
      <c r="Q9" s="16">
        <v>318</v>
      </c>
      <c r="R9" s="17">
        <v>148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6">
        <v>509</v>
      </c>
      <c r="I10" s="8">
        <v>671</v>
      </c>
      <c r="J10" s="26">
        <f t="shared" si="0"/>
        <v>-162</v>
      </c>
      <c r="K10" s="30">
        <f>J10/128</f>
        <v>-1.265625</v>
      </c>
      <c r="L10" s="6"/>
      <c r="M10" s="151"/>
      <c r="N10" s="11">
        <v>928</v>
      </c>
      <c r="O10" s="16">
        <v>878</v>
      </c>
      <c r="P10" s="16">
        <v>509</v>
      </c>
      <c r="Q10" s="16">
        <v>634</v>
      </c>
      <c r="R10" s="17">
        <v>520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6">
        <v>437</v>
      </c>
      <c r="I11" s="8">
        <v>821</v>
      </c>
      <c r="J11" s="26">
        <f t="shared" si="0"/>
        <v>-384</v>
      </c>
      <c r="K11" s="30">
        <f>J11/168</f>
        <v>-2.2857142857142856</v>
      </c>
      <c r="L11" s="6"/>
      <c r="M11" s="151"/>
      <c r="N11" s="11">
        <v>168</v>
      </c>
      <c r="O11" s="16">
        <v>680</v>
      </c>
      <c r="P11" s="16">
        <v>437</v>
      </c>
      <c r="Q11" s="16">
        <v>876</v>
      </c>
      <c r="R11" s="17">
        <v>98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98</v>
      </c>
      <c r="I12" s="136">
        <v>311</v>
      </c>
      <c r="J12" s="138">
        <f t="shared" si="0"/>
        <v>-213</v>
      </c>
      <c r="K12" s="140">
        <f>J12/60</f>
        <v>-3.55</v>
      </c>
      <c r="L12" s="6"/>
      <c r="M12" s="151"/>
      <c r="N12" s="142">
        <v>137</v>
      </c>
      <c r="O12" s="132">
        <v>156</v>
      </c>
      <c r="P12" s="132">
        <v>98</v>
      </c>
      <c r="Q12" s="132">
        <v>29</v>
      </c>
      <c r="R12" s="134">
        <v>37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1462</v>
      </c>
      <c r="I14" s="136">
        <v>1610</v>
      </c>
      <c r="J14" s="138">
        <f>H14-I14</f>
        <v>-148</v>
      </c>
      <c r="K14" s="140">
        <f>J14/78</f>
        <v>-1.8974358974358974</v>
      </c>
      <c r="L14" s="6"/>
      <c r="M14" s="151"/>
      <c r="N14" s="142">
        <v>1678</v>
      </c>
      <c r="O14" s="132">
        <v>1455</v>
      </c>
      <c r="P14" s="132">
        <v>1462</v>
      </c>
      <c r="Q14" s="132">
        <v>699</v>
      </c>
      <c r="R14" s="134">
        <v>1092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373</v>
      </c>
      <c r="I16" s="136">
        <v>216</v>
      </c>
      <c r="J16" s="138">
        <f>H16-I16</f>
        <v>157</v>
      </c>
      <c r="K16" s="140">
        <f>J16/88</f>
        <v>1.7840909090909092</v>
      </c>
      <c r="L16" s="6"/>
      <c r="M16" s="151"/>
      <c r="N16" s="142">
        <v>108</v>
      </c>
      <c r="O16" s="132">
        <v>606</v>
      </c>
      <c r="P16" s="132">
        <v>373</v>
      </c>
      <c r="Q16" s="132">
        <v>372</v>
      </c>
      <c r="R16" s="134">
        <v>1094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6">
        <v>766</v>
      </c>
      <c r="I18" s="8">
        <v>441</v>
      </c>
      <c r="J18" s="26">
        <f>H18-I18</f>
        <v>325</v>
      </c>
      <c r="K18" s="30">
        <f>J18/68</f>
        <v>4.7794117647058822</v>
      </c>
      <c r="L18" s="6"/>
      <c r="M18" s="151"/>
      <c r="N18" s="11">
        <v>413</v>
      </c>
      <c r="O18" s="16">
        <v>587</v>
      </c>
      <c r="P18" s="16">
        <v>766</v>
      </c>
      <c r="Q18" s="16">
        <v>664</v>
      </c>
      <c r="R18" s="17">
        <v>1228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6">
        <v>2240</v>
      </c>
      <c r="I19" s="8">
        <v>2816</v>
      </c>
      <c r="J19" s="26">
        <f>H19-I19</f>
        <v>-576</v>
      </c>
      <c r="K19" s="30">
        <f>J19/108</f>
        <v>-5.333333333333333</v>
      </c>
      <c r="L19" s="6"/>
      <c r="M19" s="151"/>
      <c r="N19" s="11">
        <v>939</v>
      </c>
      <c r="O19" s="16">
        <v>1731</v>
      </c>
      <c r="P19" s="16">
        <v>2240</v>
      </c>
      <c r="Q19" s="16">
        <v>3023</v>
      </c>
      <c r="R19" s="17">
        <v>3609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6">
        <v>0</v>
      </c>
      <c r="I20" s="8">
        <v>0</v>
      </c>
      <c r="J20" s="26">
        <f>H20-I20</f>
        <v>0</v>
      </c>
      <c r="K20" s="30">
        <f>J20/250</f>
        <v>0</v>
      </c>
      <c r="L20" s="6"/>
      <c r="M20" s="151"/>
      <c r="N20" s="11">
        <v>0</v>
      </c>
      <c r="O20" s="16">
        <v>0</v>
      </c>
      <c r="P20" s="16">
        <v>0</v>
      </c>
      <c r="Q20" s="16">
        <v>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6">
        <v>100</v>
      </c>
      <c r="I21" s="8">
        <v>98</v>
      </c>
      <c r="J21" s="26">
        <f>H21-I21</f>
        <v>2</v>
      </c>
      <c r="K21" s="30">
        <f>J21/98</f>
        <v>2.0408163265306121E-2</v>
      </c>
      <c r="L21" s="6"/>
      <c r="M21" s="151"/>
      <c r="N21" s="11">
        <v>0</v>
      </c>
      <c r="O21" s="16">
        <v>0</v>
      </c>
      <c r="P21" s="16">
        <v>100</v>
      </c>
      <c r="Q21" s="16">
        <v>0</v>
      </c>
      <c r="R21" s="17">
        <v>248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78</v>
      </c>
      <c r="I22" s="136">
        <v>0</v>
      </c>
      <c r="J22" s="138">
        <f>H22-I22</f>
        <v>78</v>
      </c>
      <c r="K22" s="140">
        <f>J22/88</f>
        <v>0.88636363636363635</v>
      </c>
      <c r="L22" s="6"/>
      <c r="M22" s="151"/>
      <c r="N22" s="142">
        <v>0</v>
      </c>
      <c r="O22" s="132">
        <v>227</v>
      </c>
      <c r="P22" s="132">
        <v>78</v>
      </c>
      <c r="Q22" s="132">
        <v>66</v>
      </c>
      <c r="R22" s="134">
        <v>145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60">
        <v>-168</v>
      </c>
      <c r="I24" s="10">
        <v>294</v>
      </c>
      <c r="J24" s="31">
        <f>H24-I24</f>
        <v>-462</v>
      </c>
      <c r="K24" s="64">
        <f>J24/78</f>
        <v>-5.9230769230769234</v>
      </c>
      <c r="L24" s="6"/>
      <c r="M24" s="151"/>
      <c r="N24" s="66">
        <v>0</v>
      </c>
      <c r="O24" s="60">
        <v>183</v>
      </c>
      <c r="P24" s="60">
        <v>-168</v>
      </c>
      <c r="Q24" s="60">
        <v>83</v>
      </c>
      <c r="R24" s="62">
        <v>0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2884</v>
      </c>
      <c r="I25" s="34">
        <v>3851</v>
      </c>
      <c r="J25" s="35">
        <f>H25-I25</f>
        <v>-967</v>
      </c>
      <c r="K25" s="36">
        <f>J25/58</f>
        <v>-16.672413793103448</v>
      </c>
      <c r="L25" s="6"/>
      <c r="M25" s="151"/>
      <c r="N25" s="25">
        <v>1625</v>
      </c>
      <c r="O25" s="25">
        <v>2814</v>
      </c>
      <c r="P25" s="25">
        <v>2884</v>
      </c>
      <c r="Q25" s="25">
        <v>3244</v>
      </c>
      <c r="R25" s="25">
        <v>3628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396</v>
      </c>
      <c r="I26" s="175">
        <v>1170</v>
      </c>
      <c r="J26" s="176">
        <f>H26-I26</f>
        <v>-774</v>
      </c>
      <c r="K26" s="178">
        <f>J26/58</f>
        <v>-13.344827586206897</v>
      </c>
      <c r="L26" s="6"/>
      <c r="M26" s="151"/>
      <c r="N26" s="180">
        <v>201</v>
      </c>
      <c r="O26" s="181">
        <v>304</v>
      </c>
      <c r="P26" s="181">
        <v>396</v>
      </c>
      <c r="Q26" s="181">
        <v>427</v>
      </c>
      <c r="R26" s="168">
        <v>585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968</v>
      </c>
      <c r="I28" s="136">
        <v>637</v>
      </c>
      <c r="J28" s="138">
        <f>H28-I28</f>
        <v>331</v>
      </c>
      <c r="K28" s="140">
        <f>J28/88</f>
        <v>3.7613636363636362</v>
      </c>
      <c r="L28" s="6"/>
      <c r="M28" s="151"/>
      <c r="N28" s="142">
        <v>404</v>
      </c>
      <c r="O28" s="132">
        <v>708</v>
      </c>
      <c r="P28" s="132">
        <v>968</v>
      </c>
      <c r="Q28" s="132">
        <v>717</v>
      </c>
      <c r="R28" s="134">
        <v>971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6">
        <v>986</v>
      </c>
      <c r="I30" s="8">
        <v>903</v>
      </c>
      <c r="J30" s="26">
        <f>H30-I30</f>
        <v>83</v>
      </c>
      <c r="K30" s="30">
        <f>J30/48</f>
        <v>1.7291666666666667</v>
      </c>
      <c r="L30" s="6"/>
      <c r="M30" s="151"/>
      <c r="N30" s="11">
        <v>762</v>
      </c>
      <c r="O30" s="16">
        <v>990</v>
      </c>
      <c r="P30" s="16">
        <v>986</v>
      </c>
      <c r="Q30" s="16">
        <v>1289</v>
      </c>
      <c r="R30" s="17">
        <v>1395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6">
        <v>0</v>
      </c>
      <c r="I31" s="8">
        <v>38</v>
      </c>
      <c r="J31" s="26">
        <f>H31-I31</f>
        <v>-38</v>
      </c>
      <c r="K31" s="30">
        <f>J31/58</f>
        <v>-0.65517241379310343</v>
      </c>
      <c r="L31" s="6"/>
      <c r="M31" s="151"/>
      <c r="N31" s="11">
        <v>0</v>
      </c>
      <c r="O31" s="16">
        <v>0</v>
      </c>
      <c r="P31" s="16">
        <v>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502</v>
      </c>
      <c r="I32" s="136">
        <v>1103</v>
      </c>
      <c r="J32" s="138">
        <f>H32-I32</f>
        <v>-601</v>
      </c>
      <c r="K32" s="169">
        <f>J32/38</f>
        <v>-15.815789473684211</v>
      </c>
      <c r="L32" s="6"/>
      <c r="M32" s="151"/>
      <c r="N32" s="142">
        <v>258</v>
      </c>
      <c r="O32" s="132">
        <v>796</v>
      </c>
      <c r="P32" s="132">
        <v>502</v>
      </c>
      <c r="Q32" s="132">
        <v>763</v>
      </c>
      <c r="R32" s="134">
        <v>644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60">
        <v>32</v>
      </c>
      <c r="I34" s="10">
        <v>0</v>
      </c>
      <c r="J34" s="31">
        <f t="shared" ref="J34:J39" si="1">H34-I34</f>
        <v>32</v>
      </c>
      <c r="K34" s="64">
        <f>J34/28</f>
        <v>1.1428571428571428</v>
      </c>
      <c r="L34" s="6"/>
      <c r="M34" s="151"/>
      <c r="N34" s="66">
        <v>0</v>
      </c>
      <c r="O34" s="60">
        <v>16</v>
      </c>
      <c r="P34" s="60">
        <v>32</v>
      </c>
      <c r="Q34" s="60">
        <v>0</v>
      </c>
      <c r="R34" s="62">
        <v>32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2290</v>
      </c>
      <c r="I35" s="34">
        <v>2135</v>
      </c>
      <c r="J35" s="35">
        <f t="shared" si="1"/>
        <v>155</v>
      </c>
      <c r="K35" s="36">
        <f>J35/20</f>
        <v>7.75</v>
      </c>
      <c r="L35" s="6"/>
      <c r="M35" s="151"/>
      <c r="N35" s="25">
        <v>1483</v>
      </c>
      <c r="O35" s="25">
        <v>2056</v>
      </c>
      <c r="P35" s="25">
        <v>2290</v>
      </c>
      <c r="Q35" s="25">
        <v>1689</v>
      </c>
      <c r="R35" s="25">
        <v>2374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61">
        <v>94</v>
      </c>
      <c r="I36" s="9">
        <v>60</v>
      </c>
      <c r="J36" s="37">
        <f t="shared" si="1"/>
        <v>34</v>
      </c>
      <c r="K36" s="65">
        <f>J36/150</f>
        <v>0.22666666666666666</v>
      </c>
      <c r="L36" s="6"/>
      <c r="M36" s="151"/>
      <c r="N36" s="67">
        <v>32</v>
      </c>
      <c r="O36" s="61">
        <v>68</v>
      </c>
      <c r="P36" s="61">
        <v>94</v>
      </c>
      <c r="Q36" s="61">
        <v>0</v>
      </c>
      <c r="R36" s="63">
        <v>0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6">
        <v>549</v>
      </c>
      <c r="I37" s="8">
        <v>616</v>
      </c>
      <c r="J37" s="26">
        <f t="shared" si="1"/>
        <v>-67</v>
      </c>
      <c r="K37" s="30">
        <f>J37/38</f>
        <v>-1.763157894736842</v>
      </c>
      <c r="L37" s="6"/>
      <c r="M37" s="151"/>
      <c r="N37" s="11">
        <v>278</v>
      </c>
      <c r="O37" s="16">
        <v>519</v>
      </c>
      <c r="P37" s="16">
        <v>549</v>
      </c>
      <c r="Q37" s="16">
        <v>442</v>
      </c>
      <c r="R37" s="17">
        <v>754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6">
        <v>708</v>
      </c>
      <c r="I38" s="8">
        <v>414</v>
      </c>
      <c r="J38" s="26">
        <f t="shared" si="1"/>
        <v>294</v>
      </c>
      <c r="K38" s="30">
        <f>J38/68</f>
        <v>4.3235294117647056</v>
      </c>
      <c r="L38" s="6"/>
      <c r="M38" s="151"/>
      <c r="N38" s="11">
        <v>257</v>
      </c>
      <c r="O38" s="16">
        <v>287</v>
      </c>
      <c r="P38" s="16">
        <v>708</v>
      </c>
      <c r="Q38" s="16">
        <v>0</v>
      </c>
      <c r="R38" s="17">
        <v>136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131</v>
      </c>
      <c r="I39" s="136">
        <v>75</v>
      </c>
      <c r="J39" s="138">
        <f t="shared" si="1"/>
        <v>56</v>
      </c>
      <c r="K39" s="140">
        <f>J39/58</f>
        <v>0.96551724137931039</v>
      </c>
      <c r="L39" s="6"/>
      <c r="M39" s="151"/>
      <c r="N39" s="142">
        <v>56</v>
      </c>
      <c r="O39" s="132">
        <v>28</v>
      </c>
      <c r="P39" s="132">
        <v>131</v>
      </c>
      <c r="Q39" s="132">
        <v>84</v>
      </c>
      <c r="R39" s="134">
        <v>111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6">
        <v>0</v>
      </c>
      <c r="I41" s="8">
        <v>134</v>
      </c>
      <c r="J41" s="26">
        <f>H41-I41</f>
        <v>-134</v>
      </c>
      <c r="K41" s="30">
        <f>J41/20</f>
        <v>-6.7</v>
      </c>
      <c r="L41" s="6"/>
      <c r="M41" s="151"/>
      <c r="N41" s="11">
        <v>28</v>
      </c>
      <c r="O41" s="16">
        <v>80</v>
      </c>
      <c r="P41" s="16">
        <v>0</v>
      </c>
      <c r="Q41" s="16">
        <v>32</v>
      </c>
      <c r="R41" s="17">
        <v>109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38</v>
      </c>
      <c r="I42" s="136">
        <v>162</v>
      </c>
      <c r="J42" s="138">
        <f>H42-I42</f>
        <v>-124</v>
      </c>
      <c r="K42" s="140">
        <f>J42/48</f>
        <v>-2.5833333333333335</v>
      </c>
      <c r="L42" s="6"/>
      <c r="M42" s="151"/>
      <c r="N42" s="142">
        <v>38</v>
      </c>
      <c r="O42" s="132">
        <v>38</v>
      </c>
      <c r="P42" s="132">
        <v>38</v>
      </c>
      <c r="Q42" s="132">
        <v>38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6">
        <v>137</v>
      </c>
      <c r="I44" s="8">
        <v>202</v>
      </c>
      <c r="J44" s="26">
        <f t="shared" ref="J44:J52" si="2">H44-I44</f>
        <v>-65</v>
      </c>
      <c r="K44" s="30">
        <f>J44/18</f>
        <v>-3.6111111111111112</v>
      </c>
      <c r="L44" s="6"/>
      <c r="M44" s="151"/>
      <c r="N44" s="11">
        <v>0</v>
      </c>
      <c r="O44" s="16">
        <v>53</v>
      </c>
      <c r="P44" s="16">
        <v>137</v>
      </c>
      <c r="Q44" s="16">
        <v>170</v>
      </c>
      <c r="R44" s="17">
        <v>180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6">
        <v>281</v>
      </c>
      <c r="I45" s="8">
        <v>237</v>
      </c>
      <c r="J45" s="26">
        <f t="shared" si="2"/>
        <v>44</v>
      </c>
      <c r="K45" s="30">
        <f>J45/48</f>
        <v>0.91666666666666663</v>
      </c>
      <c r="L45" s="6"/>
      <c r="M45" s="151"/>
      <c r="N45" s="11">
        <v>20</v>
      </c>
      <c r="O45" s="16">
        <v>413</v>
      </c>
      <c r="P45" s="16">
        <v>281</v>
      </c>
      <c r="Q45" s="16">
        <v>232</v>
      </c>
      <c r="R45" s="17">
        <v>542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6">
        <v>198</v>
      </c>
      <c r="I46" s="8">
        <v>75</v>
      </c>
      <c r="J46" s="26">
        <f t="shared" si="2"/>
        <v>123</v>
      </c>
      <c r="K46" s="30">
        <f>J46/150</f>
        <v>0.82</v>
      </c>
      <c r="L46" s="6"/>
      <c r="M46" s="151"/>
      <c r="N46" s="11">
        <v>162</v>
      </c>
      <c r="O46" s="16">
        <v>210</v>
      </c>
      <c r="P46" s="16">
        <v>198</v>
      </c>
      <c r="Q46" s="16">
        <v>165</v>
      </c>
      <c r="R46" s="17">
        <v>385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>
        <v>0</v>
      </c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6">
        <v>119</v>
      </c>
      <c r="I48" s="8">
        <v>0</v>
      </c>
      <c r="J48" s="26">
        <f t="shared" si="2"/>
        <v>119</v>
      </c>
      <c r="K48" s="30">
        <f>J48/98</f>
        <v>1.2142857142857142</v>
      </c>
      <c r="L48" s="6"/>
      <c r="M48" s="151"/>
      <c r="N48" s="11">
        <v>160</v>
      </c>
      <c r="O48" s="16">
        <v>102</v>
      </c>
      <c r="P48" s="16">
        <v>119</v>
      </c>
      <c r="Q48" s="16">
        <v>410</v>
      </c>
      <c r="R48" s="17">
        <v>0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6">
        <v>0</v>
      </c>
      <c r="I49" s="8">
        <v>130</v>
      </c>
      <c r="J49" s="26">
        <f t="shared" si="2"/>
        <v>-130</v>
      </c>
      <c r="K49" s="30">
        <f>J49/198</f>
        <v>-0.65656565656565657</v>
      </c>
      <c r="L49" s="6"/>
      <c r="M49" s="151"/>
      <c r="N49" s="11">
        <v>387</v>
      </c>
      <c r="O49" s="16">
        <v>-48</v>
      </c>
      <c r="P49" s="16">
        <v>0</v>
      </c>
      <c r="Q49" s="16">
        <v>-36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6">
        <v>36</v>
      </c>
      <c r="I50" s="8">
        <v>30</v>
      </c>
      <c r="J50" s="26">
        <f t="shared" si="2"/>
        <v>6</v>
      </c>
      <c r="K50" s="30">
        <f>J50/98</f>
        <v>6.1224489795918366E-2</v>
      </c>
      <c r="L50" s="6"/>
      <c r="M50" s="151"/>
      <c r="N50" s="11">
        <v>65</v>
      </c>
      <c r="O50" s="16">
        <v>33</v>
      </c>
      <c r="P50" s="16">
        <v>36</v>
      </c>
      <c r="Q50" s="16">
        <v>-36</v>
      </c>
      <c r="R50" s="17">
        <v>55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60">
        <v>0</v>
      </c>
      <c r="I51" s="10">
        <v>0</v>
      </c>
      <c r="J51" s="31">
        <f t="shared" si="2"/>
        <v>0</v>
      </c>
      <c r="K51" s="64">
        <f>J51/78</f>
        <v>0</v>
      </c>
      <c r="L51" s="6"/>
      <c r="M51" s="151"/>
      <c r="N51" s="66">
        <v>0</v>
      </c>
      <c r="O51" s="60">
        <v>274</v>
      </c>
      <c r="P51" s="60">
        <v>0</v>
      </c>
      <c r="Q51" s="60">
        <v>188</v>
      </c>
      <c r="R51" s="62">
        <v>102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0</v>
      </c>
      <c r="I52" s="34">
        <v>81</v>
      </c>
      <c r="J52" s="35">
        <f t="shared" si="2"/>
        <v>-81</v>
      </c>
      <c r="K52" s="36">
        <f>J52/50</f>
        <v>-1.62</v>
      </c>
      <c r="L52" s="6"/>
      <c r="M52" s="151"/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70">
        <v>0</v>
      </c>
      <c r="I53" s="39">
        <v>81</v>
      </c>
      <c r="J53" s="41">
        <f>H53-I53</f>
        <v>-81</v>
      </c>
      <c r="K53" s="42">
        <f>J53/30</f>
        <v>-2.7</v>
      </c>
      <c r="L53" s="6"/>
      <c r="M53" s="151"/>
      <c r="N53" s="69">
        <v>0</v>
      </c>
      <c r="O53" s="70">
        <v>0</v>
      </c>
      <c r="P53" s="70">
        <v>0</v>
      </c>
      <c r="Q53" s="70">
        <v>0</v>
      </c>
      <c r="R53" s="68">
        <v>0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0</v>
      </c>
      <c r="I54" s="34">
        <v>62</v>
      </c>
      <c r="J54" s="35">
        <f>H54-I54</f>
        <v>-62</v>
      </c>
      <c r="K54" s="36">
        <f>J54/70</f>
        <v>-0.88571428571428568</v>
      </c>
      <c r="L54" s="6"/>
      <c r="M54" s="151"/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0</v>
      </c>
      <c r="I55" s="44">
        <v>62</v>
      </c>
      <c r="J55" s="45">
        <f>H54-I55</f>
        <v>-62</v>
      </c>
      <c r="K55" s="46">
        <f>J55/70</f>
        <v>-0.88571428571428568</v>
      </c>
      <c r="L55" s="7"/>
      <c r="M55" s="152"/>
      <c r="N55" s="43">
        <v>0</v>
      </c>
      <c r="O55" s="57">
        <v>0</v>
      </c>
      <c r="P55" s="57">
        <v>0</v>
      </c>
      <c r="Q55" s="57">
        <v>0</v>
      </c>
      <c r="R55" s="59">
        <v>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D12:G13"/>
    <mergeCell ref="H12:H13"/>
    <mergeCell ref="Q12:Q13"/>
    <mergeCell ref="R12:R13"/>
    <mergeCell ref="D14:G15"/>
    <mergeCell ref="H14:H15"/>
    <mergeCell ref="I12:I13"/>
    <mergeCell ref="J12:J13"/>
    <mergeCell ref="K12:K13"/>
    <mergeCell ref="N12:N13"/>
    <mergeCell ref="O12:O13"/>
    <mergeCell ref="P12:P13"/>
    <mergeCell ref="Q14:Q15"/>
    <mergeCell ref="R14:R15"/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Q16:Q17"/>
    <mergeCell ref="R16:R17"/>
    <mergeCell ref="D18:G18"/>
    <mergeCell ref="D19:G19"/>
    <mergeCell ref="D20:G20"/>
    <mergeCell ref="D21:G21"/>
    <mergeCell ref="D16:G17"/>
    <mergeCell ref="H16:H17"/>
    <mergeCell ref="I16:I17"/>
    <mergeCell ref="J16:J17"/>
    <mergeCell ref="K16:K17"/>
    <mergeCell ref="N16:N17"/>
    <mergeCell ref="O16:O17"/>
    <mergeCell ref="P16:P17"/>
    <mergeCell ref="I14:I15"/>
    <mergeCell ref="J14:J15"/>
    <mergeCell ref="K14:K15"/>
    <mergeCell ref="N14:N15"/>
    <mergeCell ref="O14:O15"/>
    <mergeCell ref="P14:P15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R32:R33"/>
    <mergeCell ref="D34:G34"/>
    <mergeCell ref="D31:G31"/>
    <mergeCell ref="D32:G33"/>
    <mergeCell ref="H32:H33"/>
    <mergeCell ref="I32:I33"/>
    <mergeCell ref="J32:J33"/>
    <mergeCell ref="K32:K3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782" priority="56" operator="greaterThan">
      <formula>$H$7</formula>
    </cfRule>
    <cfRule type="cellIs" dxfId="781" priority="84" operator="greaterThan">
      <formula>$H$7</formula>
    </cfRule>
    <cfRule type="cellIs" dxfId="780" priority="85" operator="greaterThan">
      <formula>$H$7</formula>
    </cfRule>
    <cfRule type="cellIs" dxfId="779" priority="87" operator="greaterThan">
      <formula>$H$7</formula>
    </cfRule>
  </conditionalFormatting>
  <conditionalFormatting sqref="I5">
    <cfRule type="cellIs" dxfId="778" priority="86" operator="greaterThan">
      <formula>$H$5</formula>
    </cfRule>
  </conditionalFormatting>
  <conditionalFormatting sqref="I9">
    <cfRule type="cellIs" dxfId="777" priority="25" operator="greaterThan">
      <formula>$H$9</formula>
    </cfRule>
    <cfRule type="cellIs" dxfId="776" priority="57" operator="greaterThan">
      <formula>$H$9</formula>
    </cfRule>
    <cfRule type="cellIs" dxfId="775" priority="58" operator="greaterThan">
      <formula>$H$9</formula>
    </cfRule>
    <cfRule type="cellIs" dxfId="774" priority="81" operator="greaterThan">
      <formula>$H$8</formula>
    </cfRule>
    <cfRule type="cellIs" dxfId="773" priority="82" operator="greaterThan">
      <formula>$H$7</formula>
    </cfRule>
    <cfRule type="cellIs" dxfId="772" priority="83" operator="greaterThan">
      <formula>$H$7</formula>
    </cfRule>
  </conditionalFormatting>
  <conditionalFormatting sqref="I22">
    <cfRule type="cellIs" dxfId="771" priority="78" operator="greaterThan">
      <formula>$H$8</formula>
    </cfRule>
    <cfRule type="cellIs" dxfId="770" priority="79" operator="greaterThan">
      <formula>$H$7</formula>
    </cfRule>
    <cfRule type="cellIs" dxfId="769" priority="80" operator="greaterThan">
      <formula>$H$7</formula>
    </cfRule>
  </conditionalFormatting>
  <conditionalFormatting sqref="I24">
    <cfRule type="cellIs" dxfId="768" priority="53" operator="greaterThan">
      <formula>$H$24</formula>
    </cfRule>
    <cfRule type="cellIs" dxfId="767" priority="75" operator="greaterThan">
      <formula>$H$8</formula>
    </cfRule>
    <cfRule type="cellIs" dxfId="766" priority="76" operator="greaterThan">
      <formula>$H$7</formula>
    </cfRule>
    <cfRule type="cellIs" dxfId="765" priority="77" operator="greaterThan">
      <formula>$H$7</formula>
    </cfRule>
  </conditionalFormatting>
  <conditionalFormatting sqref="I26">
    <cfRule type="cellIs" dxfId="764" priority="72" operator="greaterThan">
      <formula>$H$8</formula>
    </cfRule>
    <cfRule type="cellIs" dxfId="763" priority="73" operator="greaterThan">
      <formula>$H$7</formula>
    </cfRule>
    <cfRule type="cellIs" dxfId="762" priority="74" operator="greaterThan">
      <formula>$H$7</formula>
    </cfRule>
  </conditionalFormatting>
  <conditionalFormatting sqref="I28">
    <cfRule type="cellIs" dxfId="761" priority="69" operator="greaterThan">
      <formula>$H$8</formula>
    </cfRule>
    <cfRule type="cellIs" dxfId="760" priority="70" operator="greaterThan">
      <formula>$H$7</formula>
    </cfRule>
    <cfRule type="cellIs" dxfId="759" priority="71" operator="greaterThan">
      <formula>$H$7</formula>
    </cfRule>
  </conditionalFormatting>
  <conditionalFormatting sqref="I31">
    <cfRule type="cellIs" dxfId="758" priority="48" operator="greaterThan">
      <formula>$H$31</formula>
    </cfRule>
    <cfRule type="cellIs" dxfId="757" priority="66" operator="greaterThan">
      <formula>$H$8</formula>
    </cfRule>
    <cfRule type="cellIs" dxfId="756" priority="67" operator="greaterThan">
      <formula>$H$7</formula>
    </cfRule>
    <cfRule type="cellIs" dxfId="755" priority="68" operator="greaterThan">
      <formula>$H$7</formula>
    </cfRule>
  </conditionalFormatting>
  <conditionalFormatting sqref="I32">
    <cfRule type="cellIs" dxfId="754" priority="63" operator="greaterThan">
      <formula>$H$8</formula>
    </cfRule>
    <cfRule type="cellIs" dxfId="753" priority="64" operator="greaterThan">
      <formula>$H$7</formula>
    </cfRule>
    <cfRule type="cellIs" dxfId="752" priority="65" operator="greaterThan">
      <formula>$H$7</formula>
    </cfRule>
  </conditionalFormatting>
  <conditionalFormatting sqref="I34">
    <cfRule type="cellIs" dxfId="751" priority="45" operator="greaterThan">
      <formula>$H$34</formula>
    </cfRule>
    <cfRule type="cellIs" dxfId="750" priority="46" operator="greaterThan">
      <formula>$H$34</formula>
    </cfRule>
    <cfRule type="cellIs" dxfId="749" priority="60" operator="greaterThan">
      <formula>$H$8</formula>
    </cfRule>
    <cfRule type="cellIs" dxfId="748" priority="61" operator="greaterThan">
      <formula>$H$7</formula>
    </cfRule>
    <cfRule type="cellIs" dxfId="747" priority="62" operator="greaterThan">
      <formula>$H$7</formula>
    </cfRule>
  </conditionalFormatting>
  <conditionalFormatting sqref="I6">
    <cfRule type="cellIs" dxfId="746" priority="55" operator="greaterThan">
      <formula>$H$6</formula>
    </cfRule>
    <cfRule type="cellIs" dxfId="745" priority="59" operator="greaterThan">
      <formula>$H$6</formula>
    </cfRule>
  </conditionalFormatting>
  <conditionalFormatting sqref="I22:I23">
    <cfRule type="cellIs" dxfId="744" priority="54" operator="greaterThan">
      <formula>$H$22</formula>
    </cfRule>
  </conditionalFormatting>
  <conditionalFormatting sqref="I26:I27">
    <cfRule type="cellIs" dxfId="743" priority="49" operator="greaterThan">
      <formula>$H$26</formula>
    </cfRule>
    <cfRule type="cellIs" dxfId="742" priority="52" operator="greaterThan">
      <formula>$H$26</formula>
    </cfRule>
  </conditionalFormatting>
  <conditionalFormatting sqref="I28:I29">
    <cfRule type="cellIs" dxfId="741" priority="50" operator="greaterThan">
      <formula>$H$28</formula>
    </cfRule>
    <cfRule type="cellIs" dxfId="740" priority="51" operator="greaterThan">
      <formula>$H$28</formula>
    </cfRule>
  </conditionalFormatting>
  <conditionalFormatting sqref="I32:I33">
    <cfRule type="cellIs" dxfId="739" priority="1" operator="greaterThan">
      <formula>$H$32</formula>
    </cfRule>
    <cfRule type="cellIs" dxfId="738" priority="47" operator="greaterThan">
      <formula>$H$32</formula>
    </cfRule>
  </conditionalFormatting>
  <conditionalFormatting sqref="I35">
    <cfRule type="cellIs" dxfId="737" priority="41" operator="greaterThan">
      <formula>$H$35</formula>
    </cfRule>
    <cfRule type="cellIs" dxfId="736" priority="44" operator="greaterThan">
      <formula>$H$35</formula>
    </cfRule>
  </conditionalFormatting>
  <conditionalFormatting sqref="I30">
    <cfRule type="cellIs" dxfId="735" priority="43" operator="greaterThan">
      <formula>$H$30</formula>
    </cfRule>
  </conditionalFormatting>
  <conditionalFormatting sqref="I25">
    <cfRule type="cellIs" dxfId="734" priority="42" operator="greaterThan">
      <formula>$H$25</formula>
    </cfRule>
  </conditionalFormatting>
  <conditionalFormatting sqref="I36">
    <cfRule type="cellIs" dxfId="733" priority="40" operator="greaterThan">
      <formula>$H$36</formula>
    </cfRule>
  </conditionalFormatting>
  <conditionalFormatting sqref="I37">
    <cfRule type="cellIs" dxfId="732" priority="39" operator="greaterThan">
      <formula>$H$37</formula>
    </cfRule>
  </conditionalFormatting>
  <conditionalFormatting sqref="I38">
    <cfRule type="cellIs" dxfId="731" priority="38" operator="greaterThan">
      <formula>$H$38</formula>
    </cfRule>
  </conditionalFormatting>
  <conditionalFormatting sqref="I39:I40">
    <cfRule type="cellIs" dxfId="730" priority="37" operator="greaterThan">
      <formula>$H$39</formula>
    </cfRule>
  </conditionalFormatting>
  <conditionalFormatting sqref="I41">
    <cfRule type="cellIs" dxfId="729" priority="36" operator="greaterThan">
      <formula>$H$41</formula>
    </cfRule>
  </conditionalFormatting>
  <conditionalFormatting sqref="I42:I43">
    <cfRule type="cellIs" dxfId="728" priority="35" operator="greaterThan">
      <formula>$H$42</formula>
    </cfRule>
  </conditionalFormatting>
  <conditionalFormatting sqref="I44">
    <cfRule type="cellIs" dxfId="727" priority="34" operator="greaterThan">
      <formula>$H$44</formula>
    </cfRule>
  </conditionalFormatting>
  <conditionalFormatting sqref="I45">
    <cfRule type="cellIs" dxfId="726" priority="33" operator="greaterThan">
      <formula>$H$45</formula>
    </cfRule>
  </conditionalFormatting>
  <conditionalFormatting sqref="I46">
    <cfRule type="cellIs" dxfId="725" priority="32" operator="greaterThan">
      <formula>$H$46</formula>
    </cfRule>
  </conditionalFormatting>
  <conditionalFormatting sqref="I47">
    <cfRule type="cellIs" dxfId="724" priority="31" operator="greaterThan">
      <formula>$H$47</formula>
    </cfRule>
  </conditionalFormatting>
  <conditionalFormatting sqref="I48">
    <cfRule type="cellIs" dxfId="723" priority="30" operator="greaterThan">
      <formula>$H$48</formula>
    </cfRule>
  </conditionalFormatting>
  <conditionalFormatting sqref="I49">
    <cfRule type="cellIs" dxfId="722" priority="29" operator="greaterThan">
      <formula>$H$49</formula>
    </cfRule>
  </conditionalFormatting>
  <conditionalFormatting sqref="I50">
    <cfRule type="cellIs" dxfId="721" priority="28" operator="greaterThan">
      <formula>$H$50</formula>
    </cfRule>
  </conditionalFormatting>
  <conditionalFormatting sqref="I51">
    <cfRule type="cellIs" dxfId="720" priority="27" operator="greaterThan">
      <formula>$H$51</formula>
    </cfRule>
  </conditionalFormatting>
  <conditionalFormatting sqref="I8">
    <cfRule type="cellIs" dxfId="719" priority="26" operator="greaterThan">
      <formula>$H$8</formula>
    </cfRule>
  </conditionalFormatting>
  <conditionalFormatting sqref="I10">
    <cfRule type="cellIs" dxfId="718" priority="24" operator="greaterThan">
      <formula>$H$10</formula>
    </cfRule>
  </conditionalFormatting>
  <conditionalFormatting sqref="I11">
    <cfRule type="cellIs" dxfId="717" priority="23" operator="greaterThan">
      <formula>$H$11</formula>
    </cfRule>
  </conditionalFormatting>
  <conditionalFormatting sqref="I12:I13">
    <cfRule type="cellIs" dxfId="716" priority="22" operator="greaterThan">
      <formula>$H$12</formula>
    </cfRule>
  </conditionalFormatting>
  <conditionalFormatting sqref="I14:I15">
    <cfRule type="cellIs" dxfId="715" priority="21" operator="greaterThan">
      <formula>$H$14</formula>
    </cfRule>
  </conditionalFormatting>
  <conditionalFormatting sqref="I16:I17">
    <cfRule type="cellIs" dxfId="714" priority="20" operator="greaterThan">
      <formula>$H$16</formula>
    </cfRule>
  </conditionalFormatting>
  <conditionalFormatting sqref="I18">
    <cfRule type="cellIs" dxfId="713" priority="19" operator="greaterThan">
      <formula>$H$18</formula>
    </cfRule>
  </conditionalFormatting>
  <conditionalFormatting sqref="I19">
    <cfRule type="cellIs" dxfId="712" priority="18" operator="greaterThan">
      <formula>$H$19</formula>
    </cfRule>
  </conditionalFormatting>
  <conditionalFormatting sqref="I20">
    <cfRule type="cellIs" dxfId="711" priority="17" operator="greaterThan">
      <formula>$H$20</formula>
    </cfRule>
  </conditionalFormatting>
  <conditionalFormatting sqref="I21">
    <cfRule type="cellIs" dxfId="710" priority="16" operator="greaterThan">
      <formula>$H$21</formula>
    </cfRule>
  </conditionalFormatting>
  <conditionalFormatting sqref="I53">
    <cfRule type="cellIs" dxfId="709" priority="13" operator="greaterThan">
      <formula>$H$8</formula>
    </cfRule>
    <cfRule type="cellIs" dxfId="708" priority="14" operator="greaterThan">
      <formula>$H$7</formula>
    </cfRule>
    <cfRule type="cellIs" dxfId="707" priority="15" operator="greaterThan">
      <formula>$H$7</formula>
    </cfRule>
  </conditionalFormatting>
  <conditionalFormatting sqref="I53">
    <cfRule type="cellIs" dxfId="706" priority="11" operator="greaterThan">
      <formula>$H$26</formula>
    </cfRule>
    <cfRule type="cellIs" dxfId="705" priority="12" operator="greaterThan">
      <formula>$H$26</formula>
    </cfRule>
  </conditionalFormatting>
  <conditionalFormatting sqref="I52">
    <cfRule type="cellIs" dxfId="704" priority="3" operator="greaterThan">
      <formula>$H$52</formula>
    </cfRule>
    <cfRule type="cellIs" dxfId="703" priority="10" operator="greaterThan">
      <formula>$H$25</formula>
    </cfRule>
  </conditionalFormatting>
  <conditionalFormatting sqref="I55">
    <cfRule type="cellIs" dxfId="702" priority="7" operator="greaterThan">
      <formula>$H$8</formula>
    </cfRule>
    <cfRule type="cellIs" dxfId="701" priority="8" operator="greaterThan">
      <formula>$H$7</formula>
    </cfRule>
    <cfRule type="cellIs" dxfId="700" priority="9" operator="greaterThan">
      <formula>$H$7</formula>
    </cfRule>
  </conditionalFormatting>
  <conditionalFormatting sqref="I55">
    <cfRule type="cellIs" dxfId="699" priority="5" operator="greaterThan">
      <formula>$H$26</formula>
    </cfRule>
    <cfRule type="cellIs" dxfId="698" priority="6" operator="greaterThan">
      <formula>$H$26</formula>
    </cfRule>
  </conditionalFormatting>
  <conditionalFormatting sqref="I54">
    <cfRule type="cellIs" dxfId="697" priority="2" operator="greaterThan">
      <formula>$H$54</formula>
    </cfRule>
    <cfRule type="cellIs" dxfId="696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12289" r:id="rId4" name="Control 1"/>
      </mc:Fallback>
    </mc:AlternateContent>
    <mc:AlternateContent xmlns:mc="http://schemas.openxmlformats.org/markup-compatibility/2006">
      <mc:Choice Requires="x14">
        <control shapeId="12290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0" r:id="rId6" name="Control 2"/>
      </mc:Fallback>
    </mc:AlternateContent>
    <mc:AlternateContent xmlns:mc="http://schemas.openxmlformats.org/markup-compatibility/2006">
      <mc:Choice Requires="x14">
        <control shapeId="12291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1" r:id="rId8" name="Control 3"/>
      </mc:Fallback>
    </mc:AlternateContent>
    <mc:AlternateContent xmlns:mc="http://schemas.openxmlformats.org/markup-compatibility/2006">
      <mc:Choice Requires="x14">
        <control shapeId="12292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2" r:id="rId10" name="Control 4"/>
      </mc:Fallback>
    </mc:AlternateContent>
    <mc:AlternateContent xmlns:mc="http://schemas.openxmlformats.org/markup-compatibility/2006">
      <mc:Choice Requires="x14">
        <control shapeId="12293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3" r:id="rId12" name="Control 5"/>
      </mc:Fallback>
    </mc:AlternateContent>
    <mc:AlternateContent xmlns:mc="http://schemas.openxmlformats.org/markup-compatibility/2006">
      <mc:Choice Requires="x14">
        <control shapeId="12294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4" r:id="rId14" name="Control 6"/>
      </mc:Fallback>
    </mc:AlternateContent>
    <mc:AlternateContent xmlns:mc="http://schemas.openxmlformats.org/markup-compatibility/2006">
      <mc:Choice Requires="x14">
        <control shapeId="12295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5" r:id="rId16" name="Control 7"/>
      </mc:Fallback>
    </mc:AlternateContent>
    <mc:AlternateContent xmlns:mc="http://schemas.openxmlformats.org/markup-compatibility/2006">
      <mc:Choice Requires="x14">
        <control shapeId="12296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6" r:id="rId18" name="Control 8"/>
      </mc:Fallback>
    </mc:AlternateContent>
    <mc:AlternateContent xmlns:mc="http://schemas.openxmlformats.org/markup-compatibility/2006">
      <mc:Choice Requires="x14">
        <control shapeId="12297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7" r:id="rId20" name="Control 9"/>
      </mc:Fallback>
    </mc:AlternateContent>
    <mc:AlternateContent xmlns:mc="http://schemas.openxmlformats.org/markup-compatibility/2006">
      <mc:Choice Requires="x14">
        <control shapeId="12298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8" r:id="rId22" name="Control 10"/>
      </mc:Fallback>
    </mc:AlternateContent>
    <mc:AlternateContent xmlns:mc="http://schemas.openxmlformats.org/markup-compatibility/2006">
      <mc:Choice Requires="x14">
        <control shapeId="12299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299" r:id="rId24" name="Control 11"/>
      </mc:Fallback>
    </mc:AlternateContent>
    <mc:AlternateContent xmlns:mc="http://schemas.openxmlformats.org/markup-compatibility/2006">
      <mc:Choice Requires="x14">
        <control shapeId="12300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300" r:id="rId26" name="Control 12"/>
      </mc:Fallback>
    </mc:AlternateContent>
    <mc:AlternateContent xmlns:mc="http://schemas.openxmlformats.org/markup-compatibility/2006">
      <mc:Choice Requires="x14">
        <control shapeId="12301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301" r:id="rId28" name="Control 13"/>
      </mc:Fallback>
    </mc:AlternateContent>
    <mc:AlternateContent xmlns:mc="http://schemas.openxmlformats.org/markup-compatibility/2006">
      <mc:Choice Requires="x14">
        <control shapeId="12302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302" r:id="rId30" name="Control 14"/>
      </mc:Fallback>
    </mc:AlternateContent>
    <mc:AlternateContent xmlns:mc="http://schemas.openxmlformats.org/markup-compatibility/2006">
      <mc:Choice Requires="x14">
        <control shapeId="12303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303" r:id="rId32" name="Control 15"/>
      </mc:Fallback>
    </mc:AlternateContent>
    <mc:AlternateContent xmlns:mc="http://schemas.openxmlformats.org/markup-compatibility/2006">
      <mc:Choice Requires="x14">
        <control shapeId="12304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2304" r:id="rId34" name="Control 16"/>
      </mc:Fallback>
    </mc:AlternateContent>
    <mc:AlternateContent xmlns:mc="http://schemas.openxmlformats.org/markup-compatibility/2006">
      <mc:Choice Requires="x14">
        <control shapeId="12305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12305" r:id="rId36" name="Control 17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TN280"/>
  <sheetViews>
    <sheetView zoomScaleNormal="100" workbookViewId="0">
      <selection activeCell="I50" sqref="I50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45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59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57</v>
      </c>
      <c r="O4" s="15" t="s">
        <v>58</v>
      </c>
      <c r="P4" s="15" t="s">
        <v>62</v>
      </c>
      <c r="Q4" s="15" t="s">
        <v>59</v>
      </c>
      <c r="R4" s="15" t="s">
        <v>63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15406</v>
      </c>
      <c r="I5" s="48">
        <v>4643</v>
      </c>
      <c r="J5" s="49">
        <f xml:space="preserve"> H5-I5</f>
        <v>10763</v>
      </c>
      <c r="K5" s="50">
        <f>J5/98</f>
        <v>109.82653061224489</v>
      </c>
      <c r="L5" s="6"/>
      <c r="M5" s="151"/>
      <c r="N5" s="55">
        <v>9974</v>
      </c>
      <c r="O5" s="55">
        <v>16545</v>
      </c>
      <c r="P5" s="55">
        <v>15925</v>
      </c>
      <c r="Q5" s="55">
        <v>15406</v>
      </c>
      <c r="R5" s="55">
        <v>19511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10128</v>
      </c>
      <c r="I6" s="34">
        <v>3145</v>
      </c>
      <c r="J6" s="51">
        <f t="shared" ref="J6:J12" si="0">H6-I6</f>
        <v>6983</v>
      </c>
      <c r="K6" s="52">
        <f>J6/128</f>
        <v>54.5546875</v>
      </c>
      <c r="L6" s="6"/>
      <c r="M6" s="151"/>
      <c r="N6" s="25">
        <v>6866</v>
      </c>
      <c r="O6" s="25">
        <v>11667</v>
      </c>
      <c r="P6" s="25">
        <v>10608</v>
      </c>
      <c r="Q6" s="25">
        <v>10128</v>
      </c>
      <c r="R6" s="25">
        <v>13501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61">
        <v>1410</v>
      </c>
      <c r="I7" s="9">
        <v>915</v>
      </c>
      <c r="J7" s="37">
        <f t="shared" si="0"/>
        <v>495</v>
      </c>
      <c r="K7" s="65">
        <f>J7/100</f>
        <v>4.95</v>
      </c>
      <c r="L7" s="6"/>
      <c r="M7" s="151"/>
      <c r="N7" s="67">
        <v>763</v>
      </c>
      <c r="O7" s="61">
        <v>1967</v>
      </c>
      <c r="P7" s="61">
        <v>1573</v>
      </c>
      <c r="Q7" s="61">
        <v>1410</v>
      </c>
      <c r="R7" s="63">
        <v>10128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6">
        <v>1954</v>
      </c>
      <c r="I8" s="8">
        <v>804</v>
      </c>
      <c r="J8" s="26">
        <f t="shared" si="0"/>
        <v>1150</v>
      </c>
      <c r="K8" s="30">
        <f>J8/90</f>
        <v>12.777777777777779</v>
      </c>
      <c r="L8" s="6"/>
      <c r="M8" s="151"/>
      <c r="N8" s="11">
        <v>1596</v>
      </c>
      <c r="O8" s="16">
        <v>2998</v>
      </c>
      <c r="P8" s="16">
        <v>2748</v>
      </c>
      <c r="Q8" s="16">
        <v>1954</v>
      </c>
      <c r="R8" s="17">
        <v>3154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6">
        <v>318</v>
      </c>
      <c r="I9" s="8">
        <v>78</v>
      </c>
      <c r="J9" s="26">
        <f t="shared" si="0"/>
        <v>240</v>
      </c>
      <c r="K9" s="30">
        <f>J9/148</f>
        <v>1.6216216216216217</v>
      </c>
      <c r="L9" s="6"/>
      <c r="M9" s="151"/>
      <c r="N9" s="11">
        <v>137</v>
      </c>
      <c r="O9" s="16">
        <v>198</v>
      </c>
      <c r="P9" s="16">
        <v>392</v>
      </c>
      <c r="Q9" s="16">
        <v>318</v>
      </c>
      <c r="R9" s="17">
        <v>148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6">
        <v>634</v>
      </c>
      <c r="I10" s="8">
        <v>120</v>
      </c>
      <c r="J10" s="26">
        <f t="shared" si="0"/>
        <v>514</v>
      </c>
      <c r="K10" s="30">
        <f>J10/128</f>
        <v>4.015625</v>
      </c>
      <c r="L10" s="6"/>
      <c r="M10" s="151"/>
      <c r="N10" s="11">
        <v>928</v>
      </c>
      <c r="O10" s="16">
        <v>878</v>
      </c>
      <c r="P10" s="16">
        <v>509</v>
      </c>
      <c r="Q10" s="16">
        <v>634</v>
      </c>
      <c r="R10" s="17">
        <v>520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6">
        <v>876</v>
      </c>
      <c r="I11" s="8">
        <v>189</v>
      </c>
      <c r="J11" s="26">
        <f t="shared" si="0"/>
        <v>687</v>
      </c>
      <c r="K11" s="30">
        <f>J11/168</f>
        <v>4.0892857142857144</v>
      </c>
      <c r="L11" s="6"/>
      <c r="M11" s="151"/>
      <c r="N11" s="11">
        <v>168</v>
      </c>
      <c r="O11" s="16">
        <v>680</v>
      </c>
      <c r="P11" s="16">
        <v>437</v>
      </c>
      <c r="Q11" s="16">
        <v>876</v>
      </c>
      <c r="R11" s="17">
        <v>98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29</v>
      </c>
      <c r="I12" s="136">
        <v>-60</v>
      </c>
      <c r="J12" s="138">
        <f t="shared" si="0"/>
        <v>89</v>
      </c>
      <c r="K12" s="140">
        <f>J12/60</f>
        <v>1.4833333333333334</v>
      </c>
      <c r="L12" s="6"/>
      <c r="M12" s="151"/>
      <c r="N12" s="142">
        <v>137</v>
      </c>
      <c r="O12" s="132">
        <v>156</v>
      </c>
      <c r="P12" s="132">
        <v>98</v>
      </c>
      <c r="Q12" s="132">
        <v>29</v>
      </c>
      <c r="R12" s="134">
        <v>37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699</v>
      </c>
      <c r="I14" s="136">
        <v>282</v>
      </c>
      <c r="J14" s="138">
        <f>H14-I14</f>
        <v>417</v>
      </c>
      <c r="K14" s="140">
        <f>J14/78</f>
        <v>5.3461538461538458</v>
      </c>
      <c r="L14" s="6"/>
      <c r="M14" s="151"/>
      <c r="N14" s="142">
        <v>1678</v>
      </c>
      <c r="O14" s="132">
        <v>1455</v>
      </c>
      <c r="P14" s="132">
        <v>1462</v>
      </c>
      <c r="Q14" s="132">
        <v>699</v>
      </c>
      <c r="R14" s="134">
        <v>1092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372</v>
      </c>
      <c r="I16" s="136">
        <v>19</v>
      </c>
      <c r="J16" s="138">
        <f>H16-I16</f>
        <v>353</v>
      </c>
      <c r="K16" s="140">
        <f>J16/88</f>
        <v>4.0113636363636367</v>
      </c>
      <c r="L16" s="6"/>
      <c r="M16" s="151"/>
      <c r="N16" s="142">
        <v>108</v>
      </c>
      <c r="O16" s="132">
        <v>606</v>
      </c>
      <c r="P16" s="132">
        <v>373</v>
      </c>
      <c r="Q16" s="132">
        <v>372</v>
      </c>
      <c r="R16" s="134">
        <v>1094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6">
        <v>664</v>
      </c>
      <c r="I18" s="8">
        <v>148</v>
      </c>
      <c r="J18" s="26">
        <f>H18-I18</f>
        <v>516</v>
      </c>
      <c r="K18" s="30">
        <f>J18/68</f>
        <v>7.5882352941176467</v>
      </c>
      <c r="L18" s="6"/>
      <c r="M18" s="151"/>
      <c r="N18" s="11">
        <v>413</v>
      </c>
      <c r="O18" s="16">
        <v>587</v>
      </c>
      <c r="P18" s="16">
        <v>766</v>
      </c>
      <c r="Q18" s="16">
        <v>664</v>
      </c>
      <c r="R18" s="17">
        <v>1228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6">
        <v>3023</v>
      </c>
      <c r="I19" s="8">
        <v>1291</v>
      </c>
      <c r="J19" s="26">
        <f>H19-I19</f>
        <v>1732</v>
      </c>
      <c r="K19" s="30">
        <f>J19/108</f>
        <v>16.037037037037038</v>
      </c>
      <c r="L19" s="6"/>
      <c r="M19" s="151"/>
      <c r="N19" s="11">
        <v>939</v>
      </c>
      <c r="O19" s="16">
        <v>1731</v>
      </c>
      <c r="P19" s="16">
        <v>2240</v>
      </c>
      <c r="Q19" s="16">
        <v>3023</v>
      </c>
      <c r="R19" s="17">
        <v>3609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6">
        <v>0</v>
      </c>
      <c r="I20" s="8">
        <v>50</v>
      </c>
      <c r="J20" s="26">
        <f>H20-I20</f>
        <v>-50</v>
      </c>
      <c r="K20" s="30">
        <f>J20/250</f>
        <v>-0.2</v>
      </c>
      <c r="L20" s="6"/>
      <c r="M20" s="151"/>
      <c r="N20" s="11">
        <v>0</v>
      </c>
      <c r="O20" s="16">
        <v>0</v>
      </c>
      <c r="P20" s="16">
        <v>0</v>
      </c>
      <c r="Q20" s="16">
        <v>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6">
        <v>0</v>
      </c>
      <c r="I21" s="8">
        <v>0</v>
      </c>
      <c r="J21" s="26">
        <f>H21-I21</f>
        <v>0</v>
      </c>
      <c r="K21" s="30">
        <f>J21/98</f>
        <v>0</v>
      </c>
      <c r="L21" s="6"/>
      <c r="M21" s="151"/>
      <c r="N21" s="11">
        <v>0</v>
      </c>
      <c r="O21" s="16">
        <v>0</v>
      </c>
      <c r="P21" s="16">
        <v>100</v>
      </c>
      <c r="Q21" s="16">
        <v>0</v>
      </c>
      <c r="R21" s="17">
        <v>248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66</v>
      </c>
      <c r="I22" s="136">
        <v>50</v>
      </c>
      <c r="J22" s="138">
        <f>H22-I22</f>
        <v>16</v>
      </c>
      <c r="K22" s="140">
        <f>J22/88</f>
        <v>0.18181818181818182</v>
      </c>
      <c r="L22" s="6"/>
      <c r="M22" s="151"/>
      <c r="N22" s="142">
        <v>0</v>
      </c>
      <c r="O22" s="132">
        <v>227</v>
      </c>
      <c r="P22" s="132">
        <v>78</v>
      </c>
      <c r="Q22" s="132">
        <v>66</v>
      </c>
      <c r="R22" s="134">
        <v>145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60">
        <v>83</v>
      </c>
      <c r="I24" s="10">
        <v>0</v>
      </c>
      <c r="J24" s="31">
        <f>H24-I24</f>
        <v>83</v>
      </c>
      <c r="K24" s="64">
        <f>J24/78</f>
        <v>1.0641025641025641</v>
      </c>
      <c r="L24" s="6"/>
      <c r="M24" s="151"/>
      <c r="N24" s="66">
        <v>0</v>
      </c>
      <c r="O24" s="60">
        <v>183</v>
      </c>
      <c r="P24" s="60">
        <v>-168</v>
      </c>
      <c r="Q24" s="60">
        <v>83</v>
      </c>
      <c r="R24" s="62">
        <v>0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3244</v>
      </c>
      <c r="I25" s="34">
        <v>946</v>
      </c>
      <c r="J25" s="35">
        <f>H25-I25</f>
        <v>2298</v>
      </c>
      <c r="K25" s="36">
        <f>J25/58</f>
        <v>39.620689655172413</v>
      </c>
      <c r="L25" s="6"/>
      <c r="M25" s="151"/>
      <c r="N25" s="25">
        <v>1625</v>
      </c>
      <c r="O25" s="25">
        <v>2814</v>
      </c>
      <c r="P25" s="25">
        <v>2884</v>
      </c>
      <c r="Q25" s="25">
        <v>3244</v>
      </c>
      <c r="R25" s="25">
        <v>3628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427</v>
      </c>
      <c r="I26" s="175">
        <v>466</v>
      </c>
      <c r="J26" s="176">
        <f>H26-I26</f>
        <v>-39</v>
      </c>
      <c r="K26" s="178">
        <f>J26/58</f>
        <v>-0.67241379310344829</v>
      </c>
      <c r="L26" s="6"/>
      <c r="M26" s="151"/>
      <c r="N26" s="180">
        <v>201</v>
      </c>
      <c r="O26" s="181">
        <v>304</v>
      </c>
      <c r="P26" s="181">
        <v>396</v>
      </c>
      <c r="Q26" s="181">
        <v>427</v>
      </c>
      <c r="R26" s="168">
        <v>585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717</v>
      </c>
      <c r="I28" s="136">
        <v>233</v>
      </c>
      <c r="J28" s="138">
        <f>H28-I28</f>
        <v>484</v>
      </c>
      <c r="K28" s="140">
        <f>J28/88</f>
        <v>5.5</v>
      </c>
      <c r="L28" s="6"/>
      <c r="M28" s="151"/>
      <c r="N28" s="142">
        <v>404</v>
      </c>
      <c r="O28" s="132">
        <v>708</v>
      </c>
      <c r="P28" s="132">
        <v>968</v>
      </c>
      <c r="Q28" s="132">
        <v>717</v>
      </c>
      <c r="R28" s="134">
        <v>971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6">
        <v>1289</v>
      </c>
      <c r="I30" s="8">
        <v>278</v>
      </c>
      <c r="J30" s="26">
        <f>H30-I30</f>
        <v>1011</v>
      </c>
      <c r="K30" s="30">
        <f>J30/48</f>
        <v>21.0625</v>
      </c>
      <c r="L30" s="6"/>
      <c r="M30" s="151"/>
      <c r="N30" s="11">
        <v>762</v>
      </c>
      <c r="O30" s="16">
        <v>990</v>
      </c>
      <c r="P30" s="16">
        <v>986</v>
      </c>
      <c r="Q30" s="16">
        <v>1289</v>
      </c>
      <c r="R30" s="17">
        <v>1395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6">
        <v>0</v>
      </c>
      <c r="I31" s="8">
        <v>0</v>
      </c>
      <c r="J31" s="26">
        <f>H31-I31</f>
        <v>0</v>
      </c>
      <c r="K31" s="30">
        <f>J31/58</f>
        <v>0</v>
      </c>
      <c r="L31" s="6"/>
      <c r="M31" s="151"/>
      <c r="N31" s="11">
        <v>0</v>
      </c>
      <c r="O31" s="16">
        <v>0</v>
      </c>
      <c r="P31" s="16">
        <v>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763</v>
      </c>
      <c r="I32" s="136">
        <v>367</v>
      </c>
      <c r="J32" s="138">
        <f>H32-I32</f>
        <v>396</v>
      </c>
      <c r="K32" s="169">
        <f>J32/38</f>
        <v>10.421052631578947</v>
      </c>
      <c r="L32" s="6"/>
      <c r="M32" s="151"/>
      <c r="N32" s="142">
        <v>258</v>
      </c>
      <c r="O32" s="132">
        <v>796</v>
      </c>
      <c r="P32" s="132">
        <v>502</v>
      </c>
      <c r="Q32" s="132">
        <v>763</v>
      </c>
      <c r="R32" s="134">
        <v>644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60">
        <v>0</v>
      </c>
      <c r="I34" s="10">
        <v>0</v>
      </c>
      <c r="J34" s="31">
        <f t="shared" ref="J34:J39" si="1">H34-I34</f>
        <v>0</v>
      </c>
      <c r="K34" s="64">
        <f>J34/28</f>
        <v>0</v>
      </c>
      <c r="L34" s="6"/>
      <c r="M34" s="151"/>
      <c r="N34" s="66">
        <v>0</v>
      </c>
      <c r="O34" s="60">
        <v>16</v>
      </c>
      <c r="P34" s="60">
        <v>32</v>
      </c>
      <c r="Q34" s="60">
        <v>0</v>
      </c>
      <c r="R34" s="62">
        <v>32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1689</v>
      </c>
      <c r="I35" s="34">
        <v>540</v>
      </c>
      <c r="J35" s="35">
        <f t="shared" si="1"/>
        <v>1149</v>
      </c>
      <c r="K35" s="36">
        <f>J35/20</f>
        <v>57.45</v>
      </c>
      <c r="L35" s="6"/>
      <c r="M35" s="151"/>
      <c r="N35" s="25">
        <v>1483</v>
      </c>
      <c r="O35" s="25">
        <v>2056</v>
      </c>
      <c r="P35" s="25">
        <v>2290</v>
      </c>
      <c r="Q35" s="25">
        <v>1689</v>
      </c>
      <c r="R35" s="25">
        <v>2374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61">
        <v>0</v>
      </c>
      <c r="I36" s="9">
        <v>70</v>
      </c>
      <c r="J36" s="37">
        <f t="shared" si="1"/>
        <v>-70</v>
      </c>
      <c r="K36" s="65">
        <f>J36/150</f>
        <v>-0.46666666666666667</v>
      </c>
      <c r="L36" s="6"/>
      <c r="M36" s="151"/>
      <c r="N36" s="67">
        <v>32</v>
      </c>
      <c r="O36" s="61">
        <v>68</v>
      </c>
      <c r="P36" s="61">
        <v>94</v>
      </c>
      <c r="Q36" s="61">
        <v>0</v>
      </c>
      <c r="R36" s="63">
        <v>0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6">
        <v>442</v>
      </c>
      <c r="I37" s="8">
        <v>98</v>
      </c>
      <c r="J37" s="26">
        <f t="shared" si="1"/>
        <v>344</v>
      </c>
      <c r="K37" s="30">
        <f>J37/38</f>
        <v>9.0526315789473681</v>
      </c>
      <c r="L37" s="6"/>
      <c r="M37" s="151"/>
      <c r="N37" s="11">
        <v>278</v>
      </c>
      <c r="O37" s="16">
        <v>519</v>
      </c>
      <c r="P37" s="16">
        <v>549</v>
      </c>
      <c r="Q37" s="16">
        <v>442</v>
      </c>
      <c r="R37" s="17">
        <v>754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6">
        <v>0</v>
      </c>
      <c r="I38" s="8">
        <v>234</v>
      </c>
      <c r="J38" s="26">
        <f t="shared" si="1"/>
        <v>-234</v>
      </c>
      <c r="K38" s="30">
        <f>J38/68</f>
        <v>-3.4411764705882355</v>
      </c>
      <c r="L38" s="6"/>
      <c r="M38" s="151"/>
      <c r="N38" s="11">
        <v>257</v>
      </c>
      <c r="O38" s="16">
        <v>287</v>
      </c>
      <c r="P38" s="16">
        <v>708</v>
      </c>
      <c r="Q38" s="16">
        <v>0</v>
      </c>
      <c r="R38" s="17">
        <v>136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84</v>
      </c>
      <c r="I39" s="136">
        <v>153</v>
      </c>
      <c r="J39" s="138">
        <f t="shared" si="1"/>
        <v>-69</v>
      </c>
      <c r="K39" s="140">
        <f>J39/58</f>
        <v>-1.1896551724137931</v>
      </c>
      <c r="L39" s="6"/>
      <c r="M39" s="151"/>
      <c r="N39" s="142">
        <v>56</v>
      </c>
      <c r="O39" s="132">
        <v>28</v>
      </c>
      <c r="P39" s="132">
        <v>131</v>
      </c>
      <c r="Q39" s="132">
        <v>84</v>
      </c>
      <c r="R39" s="134">
        <v>111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6">
        <v>32</v>
      </c>
      <c r="I41" s="8">
        <v>84</v>
      </c>
      <c r="J41" s="26">
        <f>H41-I41</f>
        <v>-52</v>
      </c>
      <c r="K41" s="30">
        <f>J41/20</f>
        <v>-2.6</v>
      </c>
      <c r="L41" s="6"/>
      <c r="M41" s="151"/>
      <c r="N41" s="11">
        <v>28</v>
      </c>
      <c r="O41" s="16">
        <v>80</v>
      </c>
      <c r="P41" s="16">
        <v>0</v>
      </c>
      <c r="Q41" s="16">
        <v>32</v>
      </c>
      <c r="R41" s="17">
        <v>109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38</v>
      </c>
      <c r="I42" s="136">
        <v>18</v>
      </c>
      <c r="J42" s="138">
        <f>H42-I42</f>
        <v>20</v>
      </c>
      <c r="K42" s="140">
        <f>J42/48</f>
        <v>0.41666666666666669</v>
      </c>
      <c r="L42" s="6"/>
      <c r="M42" s="151"/>
      <c r="N42" s="142">
        <v>38</v>
      </c>
      <c r="O42" s="132">
        <v>38</v>
      </c>
      <c r="P42" s="132">
        <v>38</v>
      </c>
      <c r="Q42" s="132">
        <v>38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6">
        <v>170</v>
      </c>
      <c r="I44" s="8">
        <v>73</v>
      </c>
      <c r="J44" s="26">
        <f t="shared" ref="J44:J55" si="2">H44-I44</f>
        <v>97</v>
      </c>
      <c r="K44" s="30">
        <f>J44/18</f>
        <v>5.3888888888888893</v>
      </c>
      <c r="L44" s="6"/>
      <c r="M44" s="151"/>
      <c r="N44" s="11">
        <v>0</v>
      </c>
      <c r="O44" s="16">
        <v>53</v>
      </c>
      <c r="P44" s="16">
        <v>137</v>
      </c>
      <c r="Q44" s="16">
        <v>170</v>
      </c>
      <c r="R44" s="17">
        <v>180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6">
        <v>232</v>
      </c>
      <c r="I45" s="8"/>
      <c r="J45" s="26">
        <f t="shared" si="2"/>
        <v>232</v>
      </c>
      <c r="K45" s="30">
        <f>J45/48</f>
        <v>4.833333333333333</v>
      </c>
      <c r="L45" s="6"/>
      <c r="M45" s="151"/>
      <c r="N45" s="11">
        <v>20</v>
      </c>
      <c r="O45" s="16">
        <v>413</v>
      </c>
      <c r="P45" s="16">
        <v>281</v>
      </c>
      <c r="Q45" s="16">
        <v>232</v>
      </c>
      <c r="R45" s="17">
        <v>542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6">
        <v>165</v>
      </c>
      <c r="I46" s="8">
        <v>35</v>
      </c>
      <c r="J46" s="26">
        <f t="shared" si="2"/>
        <v>130</v>
      </c>
      <c r="K46" s="30">
        <f>J46/150</f>
        <v>0.8666666666666667</v>
      </c>
      <c r="L46" s="6"/>
      <c r="M46" s="151"/>
      <c r="N46" s="11">
        <v>162</v>
      </c>
      <c r="O46" s="16">
        <v>210</v>
      </c>
      <c r="P46" s="16">
        <v>198</v>
      </c>
      <c r="Q46" s="16">
        <v>165</v>
      </c>
      <c r="R46" s="17">
        <v>385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/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6">
        <v>410</v>
      </c>
      <c r="I48" s="8"/>
      <c r="J48" s="26">
        <f t="shared" si="2"/>
        <v>410</v>
      </c>
      <c r="K48" s="30">
        <f>J48/98</f>
        <v>4.1836734693877551</v>
      </c>
      <c r="L48" s="6"/>
      <c r="M48" s="151"/>
      <c r="N48" s="11">
        <v>160</v>
      </c>
      <c r="O48" s="16">
        <v>102</v>
      </c>
      <c r="P48" s="16">
        <v>119</v>
      </c>
      <c r="Q48" s="16">
        <v>410</v>
      </c>
      <c r="R48" s="17">
        <v>0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6">
        <v>-36</v>
      </c>
      <c r="I49" s="8">
        <v>52</v>
      </c>
      <c r="J49" s="26">
        <f t="shared" si="2"/>
        <v>-88</v>
      </c>
      <c r="K49" s="30">
        <f>J49/198</f>
        <v>-0.44444444444444442</v>
      </c>
      <c r="L49" s="6"/>
      <c r="M49" s="151"/>
      <c r="N49" s="11">
        <v>387</v>
      </c>
      <c r="O49" s="16">
        <v>-48</v>
      </c>
      <c r="P49" s="16">
        <v>0</v>
      </c>
      <c r="Q49" s="16">
        <v>-36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6">
        <v>-36</v>
      </c>
      <c r="I50" s="8">
        <v>0</v>
      </c>
      <c r="J50" s="26">
        <f t="shared" si="2"/>
        <v>-36</v>
      </c>
      <c r="K50" s="30">
        <f>J50/98</f>
        <v>-0.36734693877551022</v>
      </c>
      <c r="L50" s="6"/>
      <c r="M50" s="151"/>
      <c r="N50" s="11">
        <v>65</v>
      </c>
      <c r="O50" s="16">
        <v>33</v>
      </c>
      <c r="P50" s="16">
        <v>36</v>
      </c>
      <c r="Q50" s="16">
        <v>-36</v>
      </c>
      <c r="R50" s="17">
        <v>55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60">
        <v>188</v>
      </c>
      <c r="I51" s="10"/>
      <c r="J51" s="31">
        <f t="shared" si="2"/>
        <v>188</v>
      </c>
      <c r="K51" s="64">
        <f>J51/78</f>
        <v>2.4102564102564101</v>
      </c>
      <c r="L51" s="6"/>
      <c r="M51" s="151"/>
      <c r="N51" s="66">
        <v>0</v>
      </c>
      <c r="O51" s="60">
        <v>274</v>
      </c>
      <c r="P51" s="60">
        <v>0</v>
      </c>
      <c r="Q51" s="60">
        <v>188</v>
      </c>
      <c r="R51" s="62">
        <v>102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0</v>
      </c>
      <c r="I52" s="34"/>
      <c r="J52" s="35">
        <f t="shared" si="2"/>
        <v>0</v>
      </c>
      <c r="K52" s="36">
        <f>J52/50</f>
        <v>0</v>
      </c>
      <c r="L52" s="6"/>
      <c r="M52" s="151"/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70">
        <v>0</v>
      </c>
      <c r="I53" s="39"/>
      <c r="J53" s="41">
        <f t="shared" si="2"/>
        <v>0</v>
      </c>
      <c r="K53" s="42">
        <f>J53/30</f>
        <v>0</v>
      </c>
      <c r="L53" s="6"/>
      <c r="M53" s="151"/>
      <c r="N53" s="69">
        <v>0</v>
      </c>
      <c r="O53" s="70">
        <v>0</v>
      </c>
      <c r="P53" s="70">
        <v>0</v>
      </c>
      <c r="Q53" s="70">
        <v>0</v>
      </c>
      <c r="R53" s="68">
        <v>0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0</v>
      </c>
      <c r="I54" s="34"/>
      <c r="J54" s="35">
        <f t="shared" si="2"/>
        <v>0</v>
      </c>
      <c r="K54" s="36">
        <f>J54/70</f>
        <v>0</v>
      </c>
      <c r="L54" s="6"/>
      <c r="M54" s="151"/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0</v>
      </c>
      <c r="I55" s="44"/>
      <c r="J55" s="45">
        <f t="shared" si="2"/>
        <v>0</v>
      </c>
      <c r="K55" s="46">
        <f>J55/70</f>
        <v>0</v>
      </c>
      <c r="L55" s="7"/>
      <c r="M55" s="152"/>
      <c r="N55" s="43">
        <v>0</v>
      </c>
      <c r="O55" s="57">
        <v>0</v>
      </c>
      <c r="P55" s="57">
        <v>0</v>
      </c>
      <c r="Q55" s="57">
        <v>0</v>
      </c>
      <c r="R55" s="59">
        <v>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D12:G13"/>
    <mergeCell ref="H12:H13"/>
    <mergeCell ref="Q12:Q13"/>
    <mergeCell ref="R12:R13"/>
    <mergeCell ref="D14:G15"/>
    <mergeCell ref="H14:H15"/>
    <mergeCell ref="I12:I13"/>
    <mergeCell ref="J12:J13"/>
    <mergeCell ref="K12:K13"/>
    <mergeCell ref="N12:N13"/>
    <mergeCell ref="O12:O13"/>
    <mergeCell ref="P12:P13"/>
    <mergeCell ref="Q14:Q15"/>
    <mergeCell ref="R14:R15"/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Q16:Q17"/>
    <mergeCell ref="R16:R17"/>
    <mergeCell ref="D18:G18"/>
    <mergeCell ref="D19:G19"/>
    <mergeCell ref="D20:G20"/>
    <mergeCell ref="D21:G21"/>
    <mergeCell ref="D16:G17"/>
    <mergeCell ref="H16:H17"/>
    <mergeCell ref="I16:I17"/>
    <mergeCell ref="J16:J17"/>
    <mergeCell ref="K16:K17"/>
    <mergeCell ref="N16:N17"/>
    <mergeCell ref="O16:O17"/>
    <mergeCell ref="P16:P17"/>
    <mergeCell ref="I14:I15"/>
    <mergeCell ref="J14:J15"/>
    <mergeCell ref="K14:K15"/>
    <mergeCell ref="N14:N15"/>
    <mergeCell ref="O14:O15"/>
    <mergeCell ref="P14:P15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R32:R33"/>
    <mergeCell ref="D34:G34"/>
    <mergeCell ref="D31:G31"/>
    <mergeCell ref="D32:G33"/>
    <mergeCell ref="H32:H33"/>
    <mergeCell ref="I32:I33"/>
    <mergeCell ref="J32:J33"/>
    <mergeCell ref="K32:K3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695" priority="56" operator="greaterThan">
      <formula>$H$7</formula>
    </cfRule>
    <cfRule type="cellIs" dxfId="694" priority="84" operator="greaterThan">
      <formula>$H$7</formula>
    </cfRule>
    <cfRule type="cellIs" dxfId="693" priority="85" operator="greaterThan">
      <formula>$H$7</formula>
    </cfRule>
    <cfRule type="cellIs" dxfId="692" priority="87" operator="greaterThan">
      <formula>$H$7</formula>
    </cfRule>
  </conditionalFormatting>
  <conditionalFormatting sqref="I5">
    <cfRule type="cellIs" dxfId="691" priority="86" operator="greaterThan">
      <formula>$H$5</formula>
    </cfRule>
  </conditionalFormatting>
  <conditionalFormatting sqref="I9">
    <cfRule type="cellIs" dxfId="690" priority="25" operator="greaterThan">
      <formula>$H$9</formula>
    </cfRule>
    <cfRule type="cellIs" dxfId="689" priority="57" operator="greaterThan">
      <formula>$H$9</formula>
    </cfRule>
    <cfRule type="cellIs" dxfId="688" priority="58" operator="greaterThan">
      <formula>$H$9</formula>
    </cfRule>
    <cfRule type="cellIs" dxfId="687" priority="81" operator="greaterThan">
      <formula>$H$8</formula>
    </cfRule>
    <cfRule type="cellIs" dxfId="686" priority="82" operator="greaterThan">
      <formula>$H$7</formula>
    </cfRule>
    <cfRule type="cellIs" dxfId="685" priority="83" operator="greaterThan">
      <formula>$H$7</formula>
    </cfRule>
  </conditionalFormatting>
  <conditionalFormatting sqref="I22">
    <cfRule type="cellIs" dxfId="684" priority="78" operator="greaterThan">
      <formula>$H$8</formula>
    </cfRule>
    <cfRule type="cellIs" dxfId="683" priority="79" operator="greaterThan">
      <formula>$H$7</formula>
    </cfRule>
    <cfRule type="cellIs" dxfId="682" priority="80" operator="greaterThan">
      <formula>$H$7</formula>
    </cfRule>
  </conditionalFormatting>
  <conditionalFormatting sqref="I24">
    <cfRule type="cellIs" dxfId="681" priority="53" operator="greaterThan">
      <formula>$H$24</formula>
    </cfRule>
    <cfRule type="cellIs" dxfId="680" priority="75" operator="greaterThan">
      <formula>$H$8</formula>
    </cfRule>
    <cfRule type="cellIs" dxfId="679" priority="76" operator="greaterThan">
      <formula>$H$7</formula>
    </cfRule>
    <cfRule type="cellIs" dxfId="678" priority="77" operator="greaterThan">
      <formula>$H$7</formula>
    </cfRule>
  </conditionalFormatting>
  <conditionalFormatting sqref="I26">
    <cfRule type="cellIs" dxfId="677" priority="72" operator="greaterThan">
      <formula>$H$8</formula>
    </cfRule>
    <cfRule type="cellIs" dxfId="676" priority="73" operator="greaterThan">
      <formula>$H$7</formula>
    </cfRule>
    <cfRule type="cellIs" dxfId="675" priority="74" operator="greaterThan">
      <formula>$H$7</formula>
    </cfRule>
  </conditionalFormatting>
  <conditionalFormatting sqref="I28">
    <cfRule type="cellIs" dxfId="674" priority="69" operator="greaterThan">
      <formula>$H$8</formula>
    </cfRule>
    <cfRule type="cellIs" dxfId="673" priority="70" operator="greaterThan">
      <formula>$H$7</formula>
    </cfRule>
    <cfRule type="cellIs" dxfId="672" priority="71" operator="greaterThan">
      <formula>$H$7</formula>
    </cfRule>
  </conditionalFormatting>
  <conditionalFormatting sqref="I31">
    <cfRule type="cellIs" dxfId="671" priority="48" operator="greaterThan">
      <formula>$H$31</formula>
    </cfRule>
    <cfRule type="cellIs" dxfId="670" priority="66" operator="greaterThan">
      <formula>$H$8</formula>
    </cfRule>
    <cfRule type="cellIs" dxfId="669" priority="67" operator="greaterThan">
      <formula>$H$7</formula>
    </cfRule>
    <cfRule type="cellIs" dxfId="668" priority="68" operator="greaterThan">
      <formula>$H$7</formula>
    </cfRule>
  </conditionalFormatting>
  <conditionalFormatting sqref="I32">
    <cfRule type="cellIs" dxfId="667" priority="63" operator="greaterThan">
      <formula>$H$8</formula>
    </cfRule>
    <cfRule type="cellIs" dxfId="666" priority="64" operator="greaterThan">
      <formula>$H$7</formula>
    </cfRule>
    <cfRule type="cellIs" dxfId="665" priority="65" operator="greaterThan">
      <formula>$H$7</formula>
    </cfRule>
  </conditionalFormatting>
  <conditionalFormatting sqref="I34">
    <cfRule type="cellIs" dxfId="664" priority="45" operator="greaterThan">
      <formula>$H$34</formula>
    </cfRule>
    <cfRule type="cellIs" dxfId="663" priority="46" operator="greaterThan">
      <formula>$H$34</formula>
    </cfRule>
    <cfRule type="cellIs" dxfId="662" priority="60" operator="greaterThan">
      <formula>$H$8</formula>
    </cfRule>
    <cfRule type="cellIs" dxfId="661" priority="61" operator="greaterThan">
      <formula>$H$7</formula>
    </cfRule>
    <cfRule type="cellIs" dxfId="660" priority="62" operator="greaterThan">
      <formula>$H$7</formula>
    </cfRule>
  </conditionalFormatting>
  <conditionalFormatting sqref="I6">
    <cfRule type="cellIs" dxfId="659" priority="55" operator="greaterThan">
      <formula>$H$6</formula>
    </cfRule>
    <cfRule type="cellIs" dxfId="658" priority="59" operator="greaterThan">
      <formula>$H$6</formula>
    </cfRule>
  </conditionalFormatting>
  <conditionalFormatting sqref="I22:I23">
    <cfRule type="cellIs" dxfId="657" priority="54" operator="greaterThan">
      <formula>$H$22</formula>
    </cfRule>
  </conditionalFormatting>
  <conditionalFormatting sqref="I26:I27">
    <cfRule type="cellIs" dxfId="656" priority="49" operator="greaterThan">
      <formula>$H$26</formula>
    </cfRule>
    <cfRule type="cellIs" dxfId="655" priority="52" operator="greaterThan">
      <formula>$H$26</formula>
    </cfRule>
  </conditionalFormatting>
  <conditionalFormatting sqref="I28:I29">
    <cfRule type="cellIs" dxfId="654" priority="50" operator="greaterThan">
      <formula>$H$28</formula>
    </cfRule>
    <cfRule type="cellIs" dxfId="653" priority="51" operator="greaterThan">
      <formula>$H$28</formula>
    </cfRule>
  </conditionalFormatting>
  <conditionalFormatting sqref="I32:I33">
    <cfRule type="cellIs" dxfId="652" priority="1" operator="greaterThan">
      <formula>$H$32</formula>
    </cfRule>
    <cfRule type="cellIs" dxfId="651" priority="47" operator="greaterThan">
      <formula>$H$32</formula>
    </cfRule>
  </conditionalFormatting>
  <conditionalFormatting sqref="I35">
    <cfRule type="cellIs" dxfId="650" priority="41" operator="greaterThan">
      <formula>$H$35</formula>
    </cfRule>
    <cfRule type="cellIs" dxfId="649" priority="44" operator="greaterThan">
      <formula>$H$35</formula>
    </cfRule>
  </conditionalFormatting>
  <conditionalFormatting sqref="I30">
    <cfRule type="cellIs" dxfId="648" priority="43" operator="greaterThan">
      <formula>$H$30</formula>
    </cfRule>
  </conditionalFormatting>
  <conditionalFormatting sqref="I25">
    <cfRule type="cellIs" dxfId="647" priority="42" operator="greaterThan">
      <formula>$H$25</formula>
    </cfRule>
  </conditionalFormatting>
  <conditionalFormatting sqref="I36">
    <cfRule type="cellIs" dxfId="646" priority="40" operator="greaterThan">
      <formula>$H$36</formula>
    </cfRule>
  </conditionalFormatting>
  <conditionalFormatting sqref="I37">
    <cfRule type="cellIs" dxfId="645" priority="39" operator="greaterThan">
      <formula>$H$37</formula>
    </cfRule>
  </conditionalFormatting>
  <conditionalFormatting sqref="I38">
    <cfRule type="cellIs" dxfId="644" priority="38" operator="greaterThan">
      <formula>$H$38</formula>
    </cfRule>
  </conditionalFormatting>
  <conditionalFormatting sqref="I39:I40">
    <cfRule type="cellIs" dxfId="643" priority="37" operator="greaterThan">
      <formula>$H$39</formula>
    </cfRule>
  </conditionalFormatting>
  <conditionalFormatting sqref="I41">
    <cfRule type="cellIs" dxfId="642" priority="36" operator="greaterThan">
      <formula>$H$41</formula>
    </cfRule>
  </conditionalFormatting>
  <conditionalFormatting sqref="I42:I43">
    <cfRule type="cellIs" dxfId="641" priority="35" operator="greaterThan">
      <formula>$H$42</formula>
    </cfRule>
  </conditionalFormatting>
  <conditionalFormatting sqref="I44">
    <cfRule type="cellIs" dxfId="640" priority="34" operator="greaterThan">
      <formula>$H$44</formula>
    </cfRule>
  </conditionalFormatting>
  <conditionalFormatting sqref="I45">
    <cfRule type="cellIs" dxfId="639" priority="33" operator="greaterThan">
      <formula>$H$45</formula>
    </cfRule>
  </conditionalFormatting>
  <conditionalFormatting sqref="I46">
    <cfRule type="cellIs" dxfId="638" priority="32" operator="greaterThan">
      <formula>$H$46</formula>
    </cfRule>
  </conditionalFormatting>
  <conditionalFormatting sqref="I47">
    <cfRule type="cellIs" dxfId="637" priority="31" operator="greaterThan">
      <formula>$H$47</formula>
    </cfRule>
  </conditionalFormatting>
  <conditionalFormatting sqref="I48">
    <cfRule type="cellIs" dxfId="636" priority="30" operator="greaterThan">
      <formula>$H$48</formula>
    </cfRule>
  </conditionalFormatting>
  <conditionalFormatting sqref="I49">
    <cfRule type="cellIs" dxfId="635" priority="29" operator="greaterThan">
      <formula>$H$49</formula>
    </cfRule>
  </conditionalFormatting>
  <conditionalFormatting sqref="I50">
    <cfRule type="cellIs" dxfId="634" priority="28" operator="greaterThan">
      <formula>$H$50</formula>
    </cfRule>
  </conditionalFormatting>
  <conditionalFormatting sqref="I51">
    <cfRule type="cellIs" dxfId="633" priority="27" operator="greaterThan">
      <formula>$H$51</formula>
    </cfRule>
  </conditionalFormatting>
  <conditionalFormatting sqref="I8">
    <cfRule type="cellIs" dxfId="632" priority="26" operator="greaterThan">
      <formula>$H$8</formula>
    </cfRule>
  </conditionalFormatting>
  <conditionalFormatting sqref="I10">
    <cfRule type="cellIs" dxfId="631" priority="24" operator="greaterThan">
      <formula>$H$10</formula>
    </cfRule>
  </conditionalFormatting>
  <conditionalFormatting sqref="I11">
    <cfRule type="cellIs" dxfId="630" priority="23" operator="greaterThan">
      <formula>$H$11</formula>
    </cfRule>
  </conditionalFormatting>
  <conditionalFormatting sqref="I12:I13">
    <cfRule type="cellIs" dxfId="629" priority="22" operator="greaterThan">
      <formula>$H$12</formula>
    </cfRule>
  </conditionalFormatting>
  <conditionalFormatting sqref="I14:I15">
    <cfRule type="cellIs" dxfId="628" priority="21" operator="greaterThan">
      <formula>$H$14</formula>
    </cfRule>
  </conditionalFormatting>
  <conditionalFormatting sqref="I16:I17">
    <cfRule type="cellIs" dxfId="627" priority="20" operator="greaterThan">
      <formula>$H$16</formula>
    </cfRule>
  </conditionalFormatting>
  <conditionalFormatting sqref="I18">
    <cfRule type="cellIs" dxfId="626" priority="19" operator="greaterThan">
      <formula>$H$18</formula>
    </cfRule>
  </conditionalFormatting>
  <conditionalFormatting sqref="I19">
    <cfRule type="cellIs" dxfId="625" priority="18" operator="greaterThan">
      <formula>$H$19</formula>
    </cfRule>
  </conditionalFormatting>
  <conditionalFormatting sqref="I20">
    <cfRule type="cellIs" dxfId="624" priority="17" operator="greaterThan">
      <formula>$H$20</formula>
    </cfRule>
  </conditionalFormatting>
  <conditionalFormatting sqref="I21">
    <cfRule type="cellIs" dxfId="623" priority="16" operator="greaterThan">
      <formula>$H$21</formula>
    </cfRule>
  </conditionalFormatting>
  <conditionalFormatting sqref="I53">
    <cfRule type="cellIs" dxfId="622" priority="13" operator="greaterThan">
      <formula>$H$8</formula>
    </cfRule>
    <cfRule type="cellIs" dxfId="621" priority="14" operator="greaterThan">
      <formula>$H$7</formula>
    </cfRule>
    <cfRule type="cellIs" dxfId="620" priority="15" operator="greaterThan">
      <formula>$H$7</formula>
    </cfRule>
  </conditionalFormatting>
  <conditionalFormatting sqref="I53">
    <cfRule type="cellIs" dxfId="619" priority="11" operator="greaterThan">
      <formula>$H$26</formula>
    </cfRule>
    <cfRule type="cellIs" dxfId="618" priority="12" operator="greaterThan">
      <formula>$H$26</formula>
    </cfRule>
  </conditionalFormatting>
  <conditionalFormatting sqref="I52">
    <cfRule type="cellIs" dxfId="617" priority="3" operator="greaterThan">
      <formula>$H$52</formula>
    </cfRule>
    <cfRule type="cellIs" dxfId="616" priority="10" operator="greaterThan">
      <formula>$H$25</formula>
    </cfRule>
  </conditionalFormatting>
  <conditionalFormatting sqref="I55">
    <cfRule type="cellIs" dxfId="615" priority="7" operator="greaterThan">
      <formula>$H$8</formula>
    </cfRule>
    <cfRule type="cellIs" dxfId="614" priority="8" operator="greaterThan">
      <formula>$H$7</formula>
    </cfRule>
    <cfRule type="cellIs" dxfId="613" priority="9" operator="greaterThan">
      <formula>$H$7</formula>
    </cfRule>
  </conditionalFormatting>
  <conditionalFormatting sqref="I55">
    <cfRule type="cellIs" dxfId="612" priority="5" operator="greaterThan">
      <formula>$H$26</formula>
    </cfRule>
    <cfRule type="cellIs" dxfId="611" priority="6" operator="greaterThan">
      <formula>$H$26</formula>
    </cfRule>
  </conditionalFormatting>
  <conditionalFormatting sqref="I54">
    <cfRule type="cellIs" dxfId="610" priority="2" operator="greaterThan">
      <formula>$H$54</formula>
    </cfRule>
    <cfRule type="cellIs" dxfId="609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3313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13313" r:id="rId4" name="Control 1"/>
      </mc:Fallback>
    </mc:AlternateContent>
    <mc:AlternateContent xmlns:mc="http://schemas.openxmlformats.org/markup-compatibility/2006">
      <mc:Choice Requires="x14">
        <control shapeId="13314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14" r:id="rId6" name="Control 2"/>
      </mc:Fallback>
    </mc:AlternateContent>
    <mc:AlternateContent xmlns:mc="http://schemas.openxmlformats.org/markup-compatibility/2006">
      <mc:Choice Requires="x14">
        <control shapeId="13315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15" r:id="rId8" name="Control 3"/>
      </mc:Fallback>
    </mc:AlternateContent>
    <mc:AlternateContent xmlns:mc="http://schemas.openxmlformats.org/markup-compatibility/2006">
      <mc:Choice Requires="x14">
        <control shapeId="13316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16" r:id="rId10" name="Control 4"/>
      </mc:Fallback>
    </mc:AlternateContent>
    <mc:AlternateContent xmlns:mc="http://schemas.openxmlformats.org/markup-compatibility/2006">
      <mc:Choice Requires="x14">
        <control shapeId="13317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17" r:id="rId12" name="Control 5"/>
      </mc:Fallback>
    </mc:AlternateContent>
    <mc:AlternateContent xmlns:mc="http://schemas.openxmlformats.org/markup-compatibility/2006">
      <mc:Choice Requires="x14">
        <control shapeId="13318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18" r:id="rId14" name="Control 6"/>
      </mc:Fallback>
    </mc:AlternateContent>
    <mc:AlternateContent xmlns:mc="http://schemas.openxmlformats.org/markup-compatibility/2006">
      <mc:Choice Requires="x14">
        <control shapeId="13319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19" r:id="rId16" name="Control 7"/>
      </mc:Fallback>
    </mc:AlternateContent>
    <mc:AlternateContent xmlns:mc="http://schemas.openxmlformats.org/markup-compatibility/2006">
      <mc:Choice Requires="x14">
        <control shapeId="13320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0" r:id="rId18" name="Control 8"/>
      </mc:Fallback>
    </mc:AlternateContent>
    <mc:AlternateContent xmlns:mc="http://schemas.openxmlformats.org/markup-compatibility/2006">
      <mc:Choice Requires="x14">
        <control shapeId="13321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1" r:id="rId20" name="Control 9"/>
      </mc:Fallback>
    </mc:AlternateContent>
    <mc:AlternateContent xmlns:mc="http://schemas.openxmlformats.org/markup-compatibility/2006">
      <mc:Choice Requires="x14">
        <control shapeId="13322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2" r:id="rId22" name="Control 10"/>
      </mc:Fallback>
    </mc:AlternateContent>
    <mc:AlternateContent xmlns:mc="http://schemas.openxmlformats.org/markup-compatibility/2006">
      <mc:Choice Requires="x14">
        <control shapeId="13323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3" r:id="rId24" name="Control 11"/>
      </mc:Fallback>
    </mc:AlternateContent>
    <mc:AlternateContent xmlns:mc="http://schemas.openxmlformats.org/markup-compatibility/2006">
      <mc:Choice Requires="x14">
        <control shapeId="13324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4" r:id="rId26" name="Control 12"/>
      </mc:Fallback>
    </mc:AlternateContent>
    <mc:AlternateContent xmlns:mc="http://schemas.openxmlformats.org/markup-compatibility/2006">
      <mc:Choice Requires="x14">
        <control shapeId="13325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5" r:id="rId28" name="Control 13"/>
      </mc:Fallback>
    </mc:AlternateContent>
    <mc:AlternateContent xmlns:mc="http://schemas.openxmlformats.org/markup-compatibility/2006">
      <mc:Choice Requires="x14">
        <control shapeId="13326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6" r:id="rId30" name="Control 14"/>
      </mc:Fallback>
    </mc:AlternateContent>
    <mc:AlternateContent xmlns:mc="http://schemas.openxmlformats.org/markup-compatibility/2006">
      <mc:Choice Requires="x14">
        <control shapeId="13327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7" r:id="rId32" name="Control 15"/>
      </mc:Fallback>
    </mc:AlternateContent>
    <mc:AlternateContent xmlns:mc="http://schemas.openxmlformats.org/markup-compatibility/2006">
      <mc:Choice Requires="x14">
        <control shapeId="13328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3328" r:id="rId34" name="Control 16"/>
      </mc:Fallback>
    </mc:AlternateContent>
    <mc:AlternateContent xmlns:mc="http://schemas.openxmlformats.org/markup-compatibility/2006">
      <mc:Choice Requires="x14">
        <control shapeId="13329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13329" r:id="rId36" name="Control 17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TN280"/>
  <sheetViews>
    <sheetView topLeftCell="A23" zoomScaleNormal="100" workbookViewId="0">
      <selection activeCell="H53" sqref="H53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71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63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57</v>
      </c>
      <c r="O4" s="15" t="s">
        <v>58</v>
      </c>
      <c r="P4" s="15" t="s">
        <v>62</v>
      </c>
      <c r="Q4" s="15" t="s">
        <v>59</v>
      </c>
      <c r="R4" s="15" t="s">
        <v>63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19511</v>
      </c>
      <c r="I5" s="48">
        <v>21770</v>
      </c>
      <c r="J5" s="49">
        <f xml:space="preserve"> H5-I5</f>
        <v>-2259</v>
      </c>
      <c r="K5" s="50">
        <f>J5/98</f>
        <v>-23.051020408163264</v>
      </c>
      <c r="L5" s="6"/>
      <c r="M5" s="151"/>
      <c r="N5" s="55">
        <v>9974</v>
      </c>
      <c r="O5" s="55">
        <v>16545</v>
      </c>
      <c r="P5" s="55">
        <v>15925</v>
      </c>
      <c r="Q5" s="55">
        <v>15406</v>
      </c>
      <c r="R5" s="55">
        <v>19511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13501</v>
      </c>
      <c r="I6" s="34">
        <v>14045</v>
      </c>
      <c r="J6" s="51">
        <f t="shared" ref="J6:J12" si="0">H6-I6</f>
        <v>-544</v>
      </c>
      <c r="K6" s="52">
        <f>J6/128</f>
        <v>-4.25</v>
      </c>
      <c r="L6" s="6"/>
      <c r="M6" s="151"/>
      <c r="N6" s="25">
        <v>6866</v>
      </c>
      <c r="O6" s="25">
        <v>11667</v>
      </c>
      <c r="P6" s="25">
        <v>10608</v>
      </c>
      <c r="Q6" s="25">
        <v>10128</v>
      </c>
      <c r="R6" s="25">
        <v>13501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83">
        <v>1627</v>
      </c>
      <c r="I7" s="9">
        <v>1909</v>
      </c>
      <c r="J7" s="37">
        <f t="shared" si="0"/>
        <v>-282</v>
      </c>
      <c r="K7" s="85">
        <f>J7/100</f>
        <v>-2.82</v>
      </c>
      <c r="L7" s="6"/>
      <c r="M7" s="151"/>
      <c r="N7" s="87">
        <v>763</v>
      </c>
      <c r="O7" s="81">
        <v>1967</v>
      </c>
      <c r="P7" s="81">
        <v>1573</v>
      </c>
      <c r="Q7" s="81">
        <v>1410</v>
      </c>
      <c r="R7" s="83">
        <v>1627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7">
        <v>3154</v>
      </c>
      <c r="I8" s="8">
        <v>2954</v>
      </c>
      <c r="J8" s="26">
        <f t="shared" si="0"/>
        <v>200</v>
      </c>
      <c r="K8" s="30">
        <f>J8/90</f>
        <v>2.2222222222222223</v>
      </c>
      <c r="L8" s="6"/>
      <c r="M8" s="151"/>
      <c r="N8" s="11">
        <v>1596</v>
      </c>
      <c r="O8" s="16">
        <v>2998</v>
      </c>
      <c r="P8" s="16">
        <v>2748</v>
      </c>
      <c r="Q8" s="16">
        <v>1954</v>
      </c>
      <c r="R8" s="17">
        <v>3154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7">
        <v>148</v>
      </c>
      <c r="I9" s="8">
        <v>50</v>
      </c>
      <c r="J9" s="26">
        <f t="shared" si="0"/>
        <v>98</v>
      </c>
      <c r="K9" s="30">
        <f>J9/148</f>
        <v>0.66216216216216217</v>
      </c>
      <c r="L9" s="6"/>
      <c r="M9" s="151"/>
      <c r="N9" s="11">
        <v>137</v>
      </c>
      <c r="O9" s="16">
        <v>198</v>
      </c>
      <c r="P9" s="16">
        <v>392</v>
      </c>
      <c r="Q9" s="16">
        <v>318</v>
      </c>
      <c r="R9" s="17">
        <v>148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7">
        <v>520</v>
      </c>
      <c r="I10" s="8">
        <v>1018</v>
      </c>
      <c r="J10" s="26">
        <f t="shared" si="0"/>
        <v>-498</v>
      </c>
      <c r="K10" s="30">
        <f>J10/128</f>
        <v>-3.890625</v>
      </c>
      <c r="L10" s="6"/>
      <c r="M10" s="151"/>
      <c r="N10" s="11">
        <v>928</v>
      </c>
      <c r="O10" s="16">
        <v>878</v>
      </c>
      <c r="P10" s="16">
        <v>509</v>
      </c>
      <c r="Q10" s="16">
        <v>634</v>
      </c>
      <c r="R10" s="17">
        <v>520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7">
        <v>98</v>
      </c>
      <c r="I11" s="8">
        <v>620</v>
      </c>
      <c r="J11" s="26">
        <f t="shared" si="0"/>
        <v>-522</v>
      </c>
      <c r="K11" s="30">
        <f>J11/168</f>
        <v>-3.1071428571428572</v>
      </c>
      <c r="L11" s="6"/>
      <c r="M11" s="151"/>
      <c r="N11" s="11">
        <v>168</v>
      </c>
      <c r="O11" s="16">
        <v>680</v>
      </c>
      <c r="P11" s="16">
        <v>437</v>
      </c>
      <c r="Q11" s="16">
        <v>876</v>
      </c>
      <c r="R11" s="17">
        <v>98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4">
        <v>37</v>
      </c>
      <c r="I12" s="136">
        <v>648</v>
      </c>
      <c r="J12" s="138">
        <f t="shared" si="0"/>
        <v>-611</v>
      </c>
      <c r="K12" s="140">
        <f>J12/60</f>
        <v>-10.183333333333334</v>
      </c>
      <c r="L12" s="6"/>
      <c r="M12" s="151"/>
      <c r="N12" s="142">
        <v>137</v>
      </c>
      <c r="O12" s="132">
        <v>156</v>
      </c>
      <c r="P12" s="132">
        <v>98</v>
      </c>
      <c r="Q12" s="132">
        <v>29</v>
      </c>
      <c r="R12" s="134">
        <v>37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5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4">
        <v>1092</v>
      </c>
      <c r="I14" s="136">
        <v>2439</v>
      </c>
      <c r="J14" s="138">
        <f>H14-I14</f>
        <v>-1347</v>
      </c>
      <c r="K14" s="140">
        <f>J14/78</f>
        <v>-17.26923076923077</v>
      </c>
      <c r="L14" s="6"/>
      <c r="M14" s="151"/>
      <c r="N14" s="142">
        <v>1678</v>
      </c>
      <c r="O14" s="132">
        <v>1455</v>
      </c>
      <c r="P14" s="132">
        <v>1462</v>
      </c>
      <c r="Q14" s="132">
        <v>699</v>
      </c>
      <c r="R14" s="134">
        <v>1092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5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4">
        <v>1094</v>
      </c>
      <c r="I16" s="136">
        <v>648</v>
      </c>
      <c r="J16" s="138">
        <f>H16-I16</f>
        <v>446</v>
      </c>
      <c r="K16" s="140">
        <f>J16/88</f>
        <v>5.0681818181818183</v>
      </c>
      <c r="L16" s="6"/>
      <c r="M16" s="151"/>
      <c r="N16" s="142">
        <v>108</v>
      </c>
      <c r="O16" s="132">
        <v>606</v>
      </c>
      <c r="P16" s="132">
        <v>373</v>
      </c>
      <c r="Q16" s="132">
        <v>372</v>
      </c>
      <c r="R16" s="134">
        <v>1094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5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7">
        <v>1228</v>
      </c>
      <c r="I18" s="8">
        <v>554</v>
      </c>
      <c r="J18" s="26">
        <f>H18-I18</f>
        <v>674</v>
      </c>
      <c r="K18" s="30">
        <f>J18/68</f>
        <v>9.9117647058823533</v>
      </c>
      <c r="L18" s="6"/>
      <c r="M18" s="151"/>
      <c r="N18" s="11">
        <v>413</v>
      </c>
      <c r="O18" s="16">
        <v>587</v>
      </c>
      <c r="P18" s="16">
        <v>766</v>
      </c>
      <c r="Q18" s="16">
        <v>664</v>
      </c>
      <c r="R18" s="17">
        <v>1228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7">
        <v>3609</v>
      </c>
      <c r="I19" s="8">
        <v>2434</v>
      </c>
      <c r="J19" s="26">
        <f>H19-I19</f>
        <v>1175</v>
      </c>
      <c r="K19" s="30">
        <f>J19/108</f>
        <v>10.87962962962963</v>
      </c>
      <c r="L19" s="6"/>
      <c r="M19" s="151"/>
      <c r="N19" s="11">
        <v>939</v>
      </c>
      <c r="O19" s="16">
        <v>1731</v>
      </c>
      <c r="P19" s="16">
        <v>2240</v>
      </c>
      <c r="Q19" s="16">
        <v>3023</v>
      </c>
      <c r="R19" s="17">
        <v>3609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7">
        <v>500</v>
      </c>
      <c r="I20" s="8">
        <v>188</v>
      </c>
      <c r="J20" s="26">
        <f>H20-I20</f>
        <v>312</v>
      </c>
      <c r="K20" s="30">
        <f>J20/250</f>
        <v>1.248</v>
      </c>
      <c r="L20" s="6"/>
      <c r="M20" s="151"/>
      <c r="N20" s="11">
        <v>0</v>
      </c>
      <c r="O20" s="16">
        <v>0</v>
      </c>
      <c r="P20" s="16">
        <v>0</v>
      </c>
      <c r="Q20" s="16">
        <v>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7">
        <v>248</v>
      </c>
      <c r="I21" s="8">
        <v>198</v>
      </c>
      <c r="J21" s="26">
        <f>H21-I21</f>
        <v>50</v>
      </c>
      <c r="K21" s="30">
        <f>J21/98</f>
        <v>0.51020408163265307</v>
      </c>
      <c r="L21" s="6"/>
      <c r="M21" s="151"/>
      <c r="N21" s="11">
        <v>0</v>
      </c>
      <c r="O21" s="16">
        <v>0</v>
      </c>
      <c r="P21" s="16">
        <v>100</v>
      </c>
      <c r="Q21" s="16">
        <v>0</v>
      </c>
      <c r="R21" s="17">
        <v>248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4">
        <v>145</v>
      </c>
      <c r="I22" s="136">
        <v>171</v>
      </c>
      <c r="J22" s="138">
        <f>H22-I22</f>
        <v>-26</v>
      </c>
      <c r="K22" s="140">
        <f>J22/88</f>
        <v>-0.29545454545454547</v>
      </c>
      <c r="L22" s="6"/>
      <c r="M22" s="151"/>
      <c r="N22" s="142">
        <v>0</v>
      </c>
      <c r="O22" s="132">
        <v>227</v>
      </c>
      <c r="P22" s="132">
        <v>78</v>
      </c>
      <c r="Q22" s="132">
        <v>66</v>
      </c>
      <c r="R22" s="134">
        <v>145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5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82">
        <v>0</v>
      </c>
      <c r="I24" s="10">
        <v>216</v>
      </c>
      <c r="J24" s="31">
        <f>H24-I24</f>
        <v>-216</v>
      </c>
      <c r="K24" s="84">
        <f>J24/78</f>
        <v>-2.7692307692307692</v>
      </c>
      <c r="L24" s="6"/>
      <c r="M24" s="151"/>
      <c r="N24" s="86">
        <v>0</v>
      </c>
      <c r="O24" s="80">
        <v>183</v>
      </c>
      <c r="P24" s="80">
        <v>-168</v>
      </c>
      <c r="Q24" s="80">
        <v>83</v>
      </c>
      <c r="R24" s="82">
        <v>0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3628</v>
      </c>
      <c r="I25" s="34">
        <v>5269</v>
      </c>
      <c r="J25" s="35">
        <f>H25-I25</f>
        <v>-1641</v>
      </c>
      <c r="K25" s="36">
        <f>J25/58</f>
        <v>-28.293103448275861</v>
      </c>
      <c r="L25" s="6"/>
      <c r="M25" s="151"/>
      <c r="N25" s="25">
        <v>1625</v>
      </c>
      <c r="O25" s="25">
        <v>2814</v>
      </c>
      <c r="P25" s="25">
        <v>2884</v>
      </c>
      <c r="Q25" s="25">
        <v>3244</v>
      </c>
      <c r="R25" s="25">
        <v>3628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68">
        <v>585</v>
      </c>
      <c r="I26" s="175">
        <v>1491</v>
      </c>
      <c r="J26" s="176">
        <f>H26-I26</f>
        <v>-906</v>
      </c>
      <c r="K26" s="178">
        <f>J26/58</f>
        <v>-15.620689655172415</v>
      </c>
      <c r="L26" s="6"/>
      <c r="M26" s="151"/>
      <c r="N26" s="180">
        <v>201</v>
      </c>
      <c r="O26" s="181">
        <v>304</v>
      </c>
      <c r="P26" s="181">
        <v>396</v>
      </c>
      <c r="Q26" s="181">
        <v>427</v>
      </c>
      <c r="R26" s="168">
        <v>585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5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4">
        <v>971</v>
      </c>
      <c r="I28" s="136">
        <v>530</v>
      </c>
      <c r="J28" s="138">
        <f>H28-I28</f>
        <v>441</v>
      </c>
      <c r="K28" s="140">
        <f>J28/88</f>
        <v>5.0113636363636367</v>
      </c>
      <c r="L28" s="6"/>
      <c r="M28" s="151"/>
      <c r="N28" s="142">
        <v>404</v>
      </c>
      <c r="O28" s="132">
        <v>708</v>
      </c>
      <c r="P28" s="132">
        <v>968</v>
      </c>
      <c r="Q28" s="132">
        <v>717</v>
      </c>
      <c r="R28" s="134">
        <v>971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5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7">
        <v>1395</v>
      </c>
      <c r="I30" s="8">
        <v>1672</v>
      </c>
      <c r="J30" s="26">
        <f>H30-I30</f>
        <v>-277</v>
      </c>
      <c r="K30" s="30">
        <f>J30/48</f>
        <v>-5.770833333333333</v>
      </c>
      <c r="L30" s="6"/>
      <c r="M30" s="151"/>
      <c r="N30" s="11">
        <v>762</v>
      </c>
      <c r="O30" s="16">
        <v>990</v>
      </c>
      <c r="P30" s="16">
        <v>986</v>
      </c>
      <c r="Q30" s="16">
        <v>1289</v>
      </c>
      <c r="R30" s="17">
        <v>1395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7">
        <v>0</v>
      </c>
      <c r="I31" s="8">
        <v>17</v>
      </c>
      <c r="J31" s="26">
        <f>H31-I31</f>
        <v>-17</v>
      </c>
      <c r="K31" s="30">
        <f>J31/58</f>
        <v>-0.29310344827586204</v>
      </c>
      <c r="L31" s="6"/>
      <c r="M31" s="151"/>
      <c r="N31" s="11">
        <v>0</v>
      </c>
      <c r="O31" s="16">
        <v>0</v>
      </c>
      <c r="P31" s="16">
        <v>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4">
        <v>644</v>
      </c>
      <c r="I32" s="136">
        <v>1559</v>
      </c>
      <c r="J32" s="138">
        <f>H32-I32</f>
        <v>-915</v>
      </c>
      <c r="K32" s="169">
        <f>J32/38</f>
        <v>-24.078947368421051</v>
      </c>
      <c r="L32" s="6"/>
      <c r="M32" s="151"/>
      <c r="N32" s="142">
        <v>258</v>
      </c>
      <c r="O32" s="132">
        <v>796</v>
      </c>
      <c r="P32" s="132">
        <v>502</v>
      </c>
      <c r="Q32" s="132">
        <v>763</v>
      </c>
      <c r="R32" s="134">
        <v>644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5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82">
        <v>32</v>
      </c>
      <c r="I34" s="10">
        <v>0</v>
      </c>
      <c r="J34" s="31">
        <f t="shared" ref="J34:J39" si="1">H34-I34</f>
        <v>32</v>
      </c>
      <c r="K34" s="84">
        <f>J34/28</f>
        <v>1.1428571428571428</v>
      </c>
      <c r="L34" s="6"/>
      <c r="M34" s="151"/>
      <c r="N34" s="86">
        <v>0</v>
      </c>
      <c r="O34" s="80">
        <v>16</v>
      </c>
      <c r="P34" s="80">
        <v>32</v>
      </c>
      <c r="Q34" s="80">
        <v>0</v>
      </c>
      <c r="R34" s="82">
        <v>32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2374</v>
      </c>
      <c r="I35" s="34">
        <v>2208</v>
      </c>
      <c r="J35" s="35">
        <f t="shared" si="1"/>
        <v>166</v>
      </c>
      <c r="K35" s="36">
        <f>J35/20</f>
        <v>8.3000000000000007</v>
      </c>
      <c r="L35" s="6"/>
      <c r="M35" s="151"/>
      <c r="N35" s="25">
        <v>1483</v>
      </c>
      <c r="O35" s="25">
        <v>2056</v>
      </c>
      <c r="P35" s="25">
        <v>2290</v>
      </c>
      <c r="Q35" s="25">
        <v>1689</v>
      </c>
      <c r="R35" s="25">
        <v>2374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83">
        <v>0</v>
      </c>
      <c r="I36" s="9">
        <v>10</v>
      </c>
      <c r="J36" s="37">
        <f t="shared" si="1"/>
        <v>-10</v>
      </c>
      <c r="K36" s="85">
        <f>J36/150</f>
        <v>-6.6666666666666666E-2</v>
      </c>
      <c r="L36" s="6"/>
      <c r="M36" s="151"/>
      <c r="N36" s="87">
        <v>32</v>
      </c>
      <c r="O36" s="81">
        <v>68</v>
      </c>
      <c r="P36" s="81">
        <v>94</v>
      </c>
      <c r="Q36" s="81">
        <v>0</v>
      </c>
      <c r="R36" s="83">
        <v>0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7">
        <v>754</v>
      </c>
      <c r="I37" s="8">
        <v>789</v>
      </c>
      <c r="J37" s="26">
        <f t="shared" si="1"/>
        <v>-35</v>
      </c>
      <c r="K37" s="30">
        <f>J37/38</f>
        <v>-0.92105263157894735</v>
      </c>
      <c r="L37" s="6"/>
      <c r="M37" s="151"/>
      <c r="N37" s="11">
        <v>278</v>
      </c>
      <c r="O37" s="16">
        <v>519</v>
      </c>
      <c r="P37" s="16">
        <v>549</v>
      </c>
      <c r="Q37" s="16">
        <v>442</v>
      </c>
      <c r="R37" s="17">
        <v>754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7">
        <v>136</v>
      </c>
      <c r="I38" s="8">
        <v>560</v>
      </c>
      <c r="J38" s="26">
        <f t="shared" si="1"/>
        <v>-424</v>
      </c>
      <c r="K38" s="30">
        <f>J38/68</f>
        <v>-6.2352941176470589</v>
      </c>
      <c r="L38" s="6"/>
      <c r="M38" s="151"/>
      <c r="N38" s="11">
        <v>257</v>
      </c>
      <c r="O38" s="16">
        <v>287</v>
      </c>
      <c r="P38" s="16">
        <v>708</v>
      </c>
      <c r="Q38" s="16">
        <v>0</v>
      </c>
      <c r="R38" s="17">
        <v>136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4">
        <v>111</v>
      </c>
      <c r="I39" s="136">
        <v>141</v>
      </c>
      <c r="J39" s="138">
        <f t="shared" si="1"/>
        <v>-30</v>
      </c>
      <c r="K39" s="140">
        <f>J39/58</f>
        <v>-0.51724137931034486</v>
      </c>
      <c r="L39" s="6"/>
      <c r="M39" s="151"/>
      <c r="N39" s="142">
        <v>56</v>
      </c>
      <c r="O39" s="132">
        <v>28</v>
      </c>
      <c r="P39" s="132">
        <v>131</v>
      </c>
      <c r="Q39" s="132">
        <v>84</v>
      </c>
      <c r="R39" s="134">
        <v>111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5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7">
        <v>109</v>
      </c>
      <c r="I41" s="8">
        <v>10</v>
      </c>
      <c r="J41" s="26">
        <f>H41-I41</f>
        <v>99</v>
      </c>
      <c r="K41" s="30">
        <f>J41/20</f>
        <v>4.95</v>
      </c>
      <c r="L41" s="6"/>
      <c r="M41" s="151"/>
      <c r="N41" s="11">
        <v>28</v>
      </c>
      <c r="O41" s="16">
        <v>80</v>
      </c>
      <c r="P41" s="16">
        <v>0</v>
      </c>
      <c r="Q41" s="16">
        <v>32</v>
      </c>
      <c r="R41" s="17">
        <v>109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4">
        <v>0</v>
      </c>
      <c r="I42" s="136">
        <v>59</v>
      </c>
      <c r="J42" s="138">
        <f>H42-I42</f>
        <v>-59</v>
      </c>
      <c r="K42" s="140">
        <f>J42/48</f>
        <v>-1.2291666666666667</v>
      </c>
      <c r="L42" s="6"/>
      <c r="M42" s="151"/>
      <c r="N42" s="142">
        <v>38</v>
      </c>
      <c r="O42" s="132">
        <v>38</v>
      </c>
      <c r="P42" s="132">
        <v>38</v>
      </c>
      <c r="Q42" s="132">
        <v>38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5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7">
        <v>180</v>
      </c>
      <c r="I44" s="8">
        <v>306</v>
      </c>
      <c r="J44" s="26">
        <f t="shared" ref="J44:J55" si="2">H44-I44</f>
        <v>-126</v>
      </c>
      <c r="K44" s="30">
        <f>J44/18</f>
        <v>-7</v>
      </c>
      <c r="L44" s="6"/>
      <c r="M44" s="151"/>
      <c r="N44" s="11">
        <v>0</v>
      </c>
      <c r="O44" s="16">
        <v>53</v>
      </c>
      <c r="P44" s="16">
        <v>137</v>
      </c>
      <c r="Q44" s="16">
        <v>170</v>
      </c>
      <c r="R44" s="17">
        <v>180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7">
        <v>542</v>
      </c>
      <c r="I45" s="8">
        <v>85</v>
      </c>
      <c r="J45" s="26">
        <f t="shared" si="2"/>
        <v>457</v>
      </c>
      <c r="K45" s="30">
        <f>J45/48</f>
        <v>9.5208333333333339</v>
      </c>
      <c r="L45" s="6"/>
      <c r="M45" s="151"/>
      <c r="N45" s="11">
        <v>20</v>
      </c>
      <c r="O45" s="16">
        <v>413</v>
      </c>
      <c r="P45" s="16">
        <v>281</v>
      </c>
      <c r="Q45" s="16">
        <v>232</v>
      </c>
      <c r="R45" s="17">
        <v>542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7">
        <v>385</v>
      </c>
      <c r="I46" s="8">
        <v>317</v>
      </c>
      <c r="J46" s="26">
        <f t="shared" si="2"/>
        <v>68</v>
      </c>
      <c r="K46" s="30">
        <f>J46/150</f>
        <v>0.45333333333333331</v>
      </c>
      <c r="L46" s="6"/>
      <c r="M46" s="151"/>
      <c r="N46" s="11">
        <v>162</v>
      </c>
      <c r="O46" s="16">
        <v>210</v>
      </c>
      <c r="P46" s="16">
        <v>198</v>
      </c>
      <c r="Q46" s="16">
        <v>165</v>
      </c>
      <c r="R46" s="17">
        <v>385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7">
        <v>0</v>
      </c>
      <c r="I47" s="8">
        <v>0</v>
      </c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7">
        <v>0</v>
      </c>
      <c r="I48" s="8">
        <v>-40</v>
      </c>
      <c r="J48" s="26">
        <f t="shared" si="2"/>
        <v>40</v>
      </c>
      <c r="K48" s="30">
        <f>J48/98</f>
        <v>0.40816326530612246</v>
      </c>
      <c r="L48" s="6"/>
      <c r="M48" s="151"/>
      <c r="N48" s="11">
        <v>160</v>
      </c>
      <c r="O48" s="16">
        <v>102</v>
      </c>
      <c r="P48" s="16">
        <v>119</v>
      </c>
      <c r="Q48" s="16">
        <v>410</v>
      </c>
      <c r="R48" s="17">
        <v>0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7">
        <v>0</v>
      </c>
      <c r="I49" s="8">
        <v>182</v>
      </c>
      <c r="J49" s="26">
        <f t="shared" si="2"/>
        <v>-182</v>
      </c>
      <c r="K49" s="30">
        <f>J49/198</f>
        <v>-0.91919191919191923</v>
      </c>
      <c r="L49" s="6"/>
      <c r="M49" s="151"/>
      <c r="N49" s="11">
        <v>387</v>
      </c>
      <c r="O49" s="16">
        <v>-48</v>
      </c>
      <c r="P49" s="16">
        <v>0</v>
      </c>
      <c r="Q49" s="16">
        <v>-36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7">
        <v>55</v>
      </c>
      <c r="I50" s="8">
        <v>-42</v>
      </c>
      <c r="J50" s="26">
        <f t="shared" si="2"/>
        <v>97</v>
      </c>
      <c r="K50" s="30">
        <f>J50/98</f>
        <v>0.98979591836734693</v>
      </c>
      <c r="L50" s="6"/>
      <c r="M50" s="151"/>
      <c r="N50" s="11">
        <v>65</v>
      </c>
      <c r="O50" s="16">
        <v>33</v>
      </c>
      <c r="P50" s="16">
        <v>36</v>
      </c>
      <c r="Q50" s="16">
        <v>-36</v>
      </c>
      <c r="R50" s="17">
        <v>55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82">
        <v>102</v>
      </c>
      <c r="I51" s="10">
        <v>-168</v>
      </c>
      <c r="J51" s="31">
        <f t="shared" si="2"/>
        <v>270</v>
      </c>
      <c r="K51" s="84">
        <f>J51/78</f>
        <v>3.4615384615384617</v>
      </c>
      <c r="L51" s="6"/>
      <c r="M51" s="151"/>
      <c r="N51" s="86">
        <v>0</v>
      </c>
      <c r="O51" s="80">
        <v>274</v>
      </c>
      <c r="P51" s="80">
        <v>0</v>
      </c>
      <c r="Q51" s="80">
        <v>188</v>
      </c>
      <c r="R51" s="82">
        <v>102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8</v>
      </c>
      <c r="I52" s="34">
        <v>147</v>
      </c>
      <c r="J52" s="35">
        <f t="shared" si="2"/>
        <v>-139</v>
      </c>
      <c r="K52" s="36">
        <f>J52/50</f>
        <v>-2.78</v>
      </c>
      <c r="L52" s="6"/>
      <c r="M52" s="151"/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88">
        <v>8</v>
      </c>
      <c r="I53" s="39">
        <v>147</v>
      </c>
      <c r="J53" s="41">
        <f t="shared" si="2"/>
        <v>-139</v>
      </c>
      <c r="K53" s="42">
        <f>J53/30</f>
        <v>-4.6333333333333337</v>
      </c>
      <c r="L53" s="6"/>
      <c r="M53" s="151"/>
      <c r="N53" s="89">
        <v>0</v>
      </c>
      <c r="O53" s="90">
        <v>0</v>
      </c>
      <c r="P53" s="90">
        <v>0</v>
      </c>
      <c r="Q53" s="90">
        <v>0</v>
      </c>
      <c r="R53" s="88">
        <v>0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0</v>
      </c>
      <c r="I54" s="34">
        <v>98</v>
      </c>
      <c r="J54" s="35">
        <f t="shared" si="2"/>
        <v>-98</v>
      </c>
      <c r="K54" s="36">
        <f>J54/70</f>
        <v>-1.4</v>
      </c>
      <c r="L54" s="6"/>
      <c r="M54" s="151"/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9">
        <v>0</v>
      </c>
      <c r="I55" s="44">
        <v>98</v>
      </c>
      <c r="J55" s="45">
        <f t="shared" si="2"/>
        <v>-98</v>
      </c>
      <c r="K55" s="46">
        <f>J55/70</f>
        <v>-1.4</v>
      </c>
      <c r="L55" s="7"/>
      <c r="M55" s="152"/>
      <c r="N55" s="43">
        <v>0</v>
      </c>
      <c r="O55" s="57">
        <v>0</v>
      </c>
      <c r="P55" s="57">
        <v>0</v>
      </c>
      <c r="Q55" s="57">
        <v>0</v>
      </c>
      <c r="R55" s="59">
        <v>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D12:G13"/>
    <mergeCell ref="H12:H13"/>
    <mergeCell ref="Q12:Q13"/>
    <mergeCell ref="R12:R13"/>
    <mergeCell ref="D14:G15"/>
    <mergeCell ref="H14:H15"/>
    <mergeCell ref="I12:I13"/>
    <mergeCell ref="J12:J13"/>
    <mergeCell ref="K12:K13"/>
    <mergeCell ref="N12:N13"/>
    <mergeCell ref="O12:O13"/>
    <mergeCell ref="P12:P13"/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Q16:Q17"/>
    <mergeCell ref="R16:R17"/>
    <mergeCell ref="D18:G18"/>
    <mergeCell ref="D19:G19"/>
    <mergeCell ref="D20:G20"/>
    <mergeCell ref="D21:G21"/>
    <mergeCell ref="Q14:Q15"/>
    <mergeCell ref="R14:R15"/>
    <mergeCell ref="D16:G17"/>
    <mergeCell ref="H16:H17"/>
    <mergeCell ref="I16:I17"/>
    <mergeCell ref="J16:J17"/>
    <mergeCell ref="K16:K17"/>
    <mergeCell ref="N16:N17"/>
    <mergeCell ref="O16:O17"/>
    <mergeCell ref="P16:P17"/>
    <mergeCell ref="I14:I15"/>
    <mergeCell ref="J14:J15"/>
    <mergeCell ref="K14:K15"/>
    <mergeCell ref="N14:N15"/>
    <mergeCell ref="O14:O15"/>
    <mergeCell ref="P14:P15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R32:R33"/>
    <mergeCell ref="D34:G34"/>
    <mergeCell ref="D31:G31"/>
    <mergeCell ref="D32:G33"/>
    <mergeCell ref="H32:H33"/>
    <mergeCell ref="I32:I33"/>
    <mergeCell ref="J32:J33"/>
    <mergeCell ref="K32:K3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608" priority="56" operator="greaterThan">
      <formula>$H$7</formula>
    </cfRule>
    <cfRule type="cellIs" dxfId="607" priority="84" operator="greaterThan">
      <formula>$H$7</formula>
    </cfRule>
    <cfRule type="cellIs" dxfId="606" priority="85" operator="greaterThan">
      <formula>$H$7</formula>
    </cfRule>
    <cfRule type="cellIs" dxfId="605" priority="87" operator="greaterThan">
      <formula>$H$7</formula>
    </cfRule>
  </conditionalFormatting>
  <conditionalFormatting sqref="I5">
    <cfRule type="cellIs" dxfId="604" priority="86" operator="greaterThan">
      <formula>$H$5</formula>
    </cfRule>
  </conditionalFormatting>
  <conditionalFormatting sqref="I9">
    <cfRule type="cellIs" dxfId="603" priority="25" operator="greaterThan">
      <formula>$H$9</formula>
    </cfRule>
    <cfRule type="cellIs" dxfId="602" priority="57" operator="greaterThan">
      <formula>$H$9</formula>
    </cfRule>
    <cfRule type="cellIs" dxfId="601" priority="58" operator="greaterThan">
      <formula>$H$9</formula>
    </cfRule>
    <cfRule type="cellIs" dxfId="600" priority="81" operator="greaterThan">
      <formula>$H$8</formula>
    </cfRule>
    <cfRule type="cellIs" dxfId="599" priority="82" operator="greaterThan">
      <formula>$H$7</formula>
    </cfRule>
    <cfRule type="cellIs" dxfId="598" priority="83" operator="greaterThan">
      <formula>$H$7</formula>
    </cfRule>
  </conditionalFormatting>
  <conditionalFormatting sqref="I22">
    <cfRule type="cellIs" dxfId="597" priority="78" operator="greaterThan">
      <formula>$H$8</formula>
    </cfRule>
    <cfRule type="cellIs" dxfId="596" priority="79" operator="greaterThan">
      <formula>$H$7</formula>
    </cfRule>
    <cfRule type="cellIs" dxfId="595" priority="80" operator="greaterThan">
      <formula>$H$7</formula>
    </cfRule>
  </conditionalFormatting>
  <conditionalFormatting sqref="I24">
    <cfRule type="cellIs" dxfId="594" priority="53" operator="greaterThan">
      <formula>$H$24</formula>
    </cfRule>
    <cfRule type="cellIs" dxfId="593" priority="75" operator="greaterThan">
      <formula>$H$8</formula>
    </cfRule>
    <cfRule type="cellIs" dxfId="592" priority="76" operator="greaterThan">
      <formula>$H$7</formula>
    </cfRule>
    <cfRule type="cellIs" dxfId="591" priority="77" operator="greaterThan">
      <formula>$H$7</formula>
    </cfRule>
  </conditionalFormatting>
  <conditionalFormatting sqref="I26">
    <cfRule type="cellIs" dxfId="590" priority="72" operator="greaterThan">
      <formula>$H$8</formula>
    </cfRule>
    <cfRule type="cellIs" dxfId="589" priority="73" operator="greaterThan">
      <formula>$H$7</formula>
    </cfRule>
    <cfRule type="cellIs" dxfId="588" priority="74" operator="greaterThan">
      <formula>$H$7</formula>
    </cfRule>
  </conditionalFormatting>
  <conditionalFormatting sqref="I28">
    <cfRule type="cellIs" dxfId="587" priority="69" operator="greaterThan">
      <formula>$H$8</formula>
    </cfRule>
    <cfRule type="cellIs" dxfId="586" priority="70" operator="greaterThan">
      <formula>$H$7</formula>
    </cfRule>
    <cfRule type="cellIs" dxfId="585" priority="71" operator="greaterThan">
      <formula>$H$7</formula>
    </cfRule>
  </conditionalFormatting>
  <conditionalFormatting sqref="I31">
    <cfRule type="cellIs" dxfId="584" priority="48" operator="greaterThan">
      <formula>$H$31</formula>
    </cfRule>
    <cfRule type="cellIs" dxfId="583" priority="66" operator="greaterThan">
      <formula>$H$8</formula>
    </cfRule>
    <cfRule type="cellIs" dxfId="582" priority="67" operator="greaterThan">
      <formula>$H$7</formula>
    </cfRule>
    <cfRule type="cellIs" dxfId="581" priority="68" operator="greaterThan">
      <formula>$H$7</formula>
    </cfRule>
  </conditionalFormatting>
  <conditionalFormatting sqref="I32">
    <cfRule type="cellIs" dxfId="580" priority="63" operator="greaterThan">
      <formula>$H$8</formula>
    </cfRule>
    <cfRule type="cellIs" dxfId="579" priority="64" operator="greaterThan">
      <formula>$H$7</formula>
    </cfRule>
    <cfRule type="cellIs" dxfId="578" priority="65" operator="greaterThan">
      <formula>$H$7</formula>
    </cfRule>
  </conditionalFormatting>
  <conditionalFormatting sqref="I34">
    <cfRule type="cellIs" dxfId="577" priority="45" operator="greaterThan">
      <formula>$H$34</formula>
    </cfRule>
    <cfRule type="cellIs" dxfId="576" priority="46" operator="greaterThan">
      <formula>$H$34</formula>
    </cfRule>
    <cfRule type="cellIs" dxfId="575" priority="60" operator="greaterThan">
      <formula>$H$8</formula>
    </cfRule>
    <cfRule type="cellIs" dxfId="574" priority="61" operator="greaterThan">
      <formula>$H$7</formula>
    </cfRule>
    <cfRule type="cellIs" dxfId="573" priority="62" operator="greaterThan">
      <formula>$H$7</formula>
    </cfRule>
  </conditionalFormatting>
  <conditionalFormatting sqref="I6">
    <cfRule type="cellIs" dxfId="572" priority="55" operator="greaterThan">
      <formula>$H$6</formula>
    </cfRule>
    <cfRule type="cellIs" dxfId="571" priority="59" operator="greaterThan">
      <formula>$H$6</formula>
    </cfRule>
  </conditionalFormatting>
  <conditionalFormatting sqref="I22:I23">
    <cfRule type="cellIs" dxfId="570" priority="54" operator="greaterThan">
      <formula>$H$22</formula>
    </cfRule>
  </conditionalFormatting>
  <conditionalFormatting sqref="I26:I27">
    <cfRule type="cellIs" dxfId="569" priority="49" operator="greaterThan">
      <formula>$H$26</formula>
    </cfRule>
    <cfRule type="cellIs" dxfId="568" priority="52" operator="greaterThan">
      <formula>$H$26</formula>
    </cfRule>
  </conditionalFormatting>
  <conditionalFormatting sqref="I28:I29">
    <cfRule type="cellIs" dxfId="567" priority="50" operator="greaterThan">
      <formula>$H$28</formula>
    </cfRule>
    <cfRule type="cellIs" dxfId="566" priority="51" operator="greaterThan">
      <formula>$H$28</formula>
    </cfRule>
  </conditionalFormatting>
  <conditionalFormatting sqref="I32:I33">
    <cfRule type="cellIs" dxfId="565" priority="1" operator="greaterThan">
      <formula>$H$32</formula>
    </cfRule>
    <cfRule type="cellIs" dxfId="564" priority="47" operator="greaterThan">
      <formula>$H$32</formula>
    </cfRule>
  </conditionalFormatting>
  <conditionalFormatting sqref="I35">
    <cfRule type="cellIs" dxfId="563" priority="41" operator="greaterThan">
      <formula>$H$35</formula>
    </cfRule>
    <cfRule type="cellIs" dxfId="562" priority="44" operator="greaterThan">
      <formula>$H$35</formula>
    </cfRule>
  </conditionalFormatting>
  <conditionalFormatting sqref="I30">
    <cfRule type="cellIs" dxfId="561" priority="43" operator="greaterThan">
      <formula>$H$30</formula>
    </cfRule>
  </conditionalFormatting>
  <conditionalFormatting sqref="I25">
    <cfRule type="cellIs" dxfId="560" priority="42" operator="greaterThan">
      <formula>$H$25</formula>
    </cfRule>
  </conditionalFormatting>
  <conditionalFormatting sqref="I36">
    <cfRule type="cellIs" dxfId="559" priority="40" operator="greaterThan">
      <formula>$H$36</formula>
    </cfRule>
  </conditionalFormatting>
  <conditionalFormatting sqref="I37">
    <cfRule type="cellIs" dxfId="558" priority="39" operator="greaterThan">
      <formula>$H$37</formula>
    </cfRule>
  </conditionalFormatting>
  <conditionalFormatting sqref="I38">
    <cfRule type="cellIs" dxfId="557" priority="38" operator="greaterThan">
      <formula>$H$38</formula>
    </cfRule>
  </conditionalFormatting>
  <conditionalFormatting sqref="I39:I40">
    <cfRule type="cellIs" dxfId="556" priority="37" operator="greaterThan">
      <formula>$H$39</formula>
    </cfRule>
  </conditionalFormatting>
  <conditionalFormatting sqref="I41">
    <cfRule type="cellIs" dxfId="555" priority="36" operator="greaterThan">
      <formula>$H$41</formula>
    </cfRule>
  </conditionalFormatting>
  <conditionalFormatting sqref="I42:I43">
    <cfRule type="cellIs" dxfId="554" priority="35" operator="greaterThan">
      <formula>$H$42</formula>
    </cfRule>
  </conditionalFormatting>
  <conditionalFormatting sqref="I44">
    <cfRule type="cellIs" dxfId="553" priority="34" operator="greaterThan">
      <formula>$H$44</formula>
    </cfRule>
  </conditionalFormatting>
  <conditionalFormatting sqref="I45">
    <cfRule type="cellIs" dxfId="552" priority="33" operator="greaterThan">
      <formula>$H$45</formula>
    </cfRule>
  </conditionalFormatting>
  <conditionalFormatting sqref="I46">
    <cfRule type="cellIs" dxfId="551" priority="32" operator="greaterThan">
      <formula>$H$46</formula>
    </cfRule>
  </conditionalFormatting>
  <conditionalFormatting sqref="I47">
    <cfRule type="cellIs" dxfId="550" priority="31" operator="greaterThan">
      <formula>$H$47</formula>
    </cfRule>
  </conditionalFormatting>
  <conditionalFormatting sqref="I48">
    <cfRule type="cellIs" dxfId="549" priority="30" operator="greaterThan">
      <formula>$H$48</formula>
    </cfRule>
  </conditionalFormatting>
  <conditionalFormatting sqref="I49">
    <cfRule type="cellIs" dxfId="548" priority="29" operator="greaterThan">
      <formula>$H$49</formula>
    </cfRule>
  </conditionalFormatting>
  <conditionalFormatting sqref="I50">
    <cfRule type="cellIs" dxfId="547" priority="28" operator="greaterThan">
      <formula>$H$50</formula>
    </cfRule>
  </conditionalFormatting>
  <conditionalFormatting sqref="I51">
    <cfRule type="cellIs" dxfId="546" priority="27" operator="greaterThan">
      <formula>$H$51</formula>
    </cfRule>
  </conditionalFormatting>
  <conditionalFormatting sqref="I8">
    <cfRule type="cellIs" dxfId="545" priority="26" operator="greaterThan">
      <formula>$H$8</formula>
    </cfRule>
  </conditionalFormatting>
  <conditionalFormatting sqref="I10">
    <cfRule type="cellIs" dxfId="544" priority="24" operator="greaterThan">
      <formula>$H$10</formula>
    </cfRule>
  </conditionalFormatting>
  <conditionalFormatting sqref="I11">
    <cfRule type="cellIs" dxfId="543" priority="23" operator="greaterThan">
      <formula>$H$11</formula>
    </cfRule>
  </conditionalFormatting>
  <conditionalFormatting sqref="I12:I13">
    <cfRule type="cellIs" dxfId="542" priority="22" operator="greaterThan">
      <formula>$H$12</formula>
    </cfRule>
  </conditionalFormatting>
  <conditionalFormatting sqref="I14:I15">
    <cfRule type="cellIs" dxfId="541" priority="21" operator="greaterThan">
      <formula>$H$14</formula>
    </cfRule>
  </conditionalFormatting>
  <conditionalFormatting sqref="I16:I17">
    <cfRule type="cellIs" dxfId="540" priority="20" operator="greaterThan">
      <formula>$H$16</formula>
    </cfRule>
  </conditionalFormatting>
  <conditionalFormatting sqref="I18">
    <cfRule type="cellIs" dxfId="539" priority="19" operator="greaterThan">
      <formula>$H$18</formula>
    </cfRule>
  </conditionalFormatting>
  <conditionalFormatting sqref="I19">
    <cfRule type="cellIs" dxfId="538" priority="18" operator="greaterThan">
      <formula>$H$19</formula>
    </cfRule>
  </conditionalFormatting>
  <conditionalFormatting sqref="I20">
    <cfRule type="cellIs" dxfId="537" priority="17" operator="greaterThan">
      <formula>$H$20</formula>
    </cfRule>
  </conditionalFormatting>
  <conditionalFormatting sqref="I21">
    <cfRule type="cellIs" dxfId="536" priority="16" operator="greaterThan">
      <formula>$H$21</formula>
    </cfRule>
  </conditionalFormatting>
  <conditionalFormatting sqref="I53">
    <cfRule type="cellIs" dxfId="535" priority="13" operator="greaterThan">
      <formula>$H$8</formula>
    </cfRule>
    <cfRule type="cellIs" dxfId="534" priority="14" operator="greaterThan">
      <formula>$H$7</formula>
    </cfRule>
    <cfRule type="cellIs" dxfId="533" priority="15" operator="greaterThan">
      <formula>$H$7</formula>
    </cfRule>
  </conditionalFormatting>
  <conditionalFormatting sqref="I53">
    <cfRule type="cellIs" dxfId="532" priority="11" operator="greaterThan">
      <formula>$H$26</formula>
    </cfRule>
    <cfRule type="cellIs" dxfId="531" priority="12" operator="greaterThan">
      <formula>$H$26</formula>
    </cfRule>
  </conditionalFormatting>
  <conditionalFormatting sqref="I52">
    <cfRule type="cellIs" dxfId="530" priority="3" operator="greaterThan">
      <formula>$H$52</formula>
    </cfRule>
    <cfRule type="cellIs" dxfId="529" priority="10" operator="greaterThan">
      <formula>$H$25</formula>
    </cfRule>
  </conditionalFormatting>
  <conditionalFormatting sqref="I55">
    <cfRule type="cellIs" dxfId="528" priority="7" operator="greaterThan">
      <formula>$H$8</formula>
    </cfRule>
    <cfRule type="cellIs" dxfId="527" priority="8" operator="greaterThan">
      <formula>$H$7</formula>
    </cfRule>
    <cfRule type="cellIs" dxfId="526" priority="9" operator="greaterThan">
      <formula>$H$7</formula>
    </cfRule>
  </conditionalFormatting>
  <conditionalFormatting sqref="I55">
    <cfRule type="cellIs" dxfId="525" priority="5" operator="greaterThan">
      <formula>$H$26</formula>
    </cfRule>
    <cfRule type="cellIs" dxfId="524" priority="6" operator="greaterThan">
      <formula>$H$26</formula>
    </cfRule>
  </conditionalFormatting>
  <conditionalFormatting sqref="I54">
    <cfRule type="cellIs" dxfId="523" priority="2" operator="greaterThan">
      <formula>$H$54</formula>
    </cfRule>
    <cfRule type="cellIs" dxfId="522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7409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17409" r:id="rId4" name="Control 1"/>
      </mc:Fallback>
    </mc:AlternateContent>
    <mc:AlternateContent xmlns:mc="http://schemas.openxmlformats.org/markup-compatibility/2006">
      <mc:Choice Requires="x14">
        <control shapeId="17410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0" r:id="rId6" name="Control 2"/>
      </mc:Fallback>
    </mc:AlternateContent>
    <mc:AlternateContent xmlns:mc="http://schemas.openxmlformats.org/markup-compatibility/2006">
      <mc:Choice Requires="x14">
        <control shapeId="17411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1" r:id="rId8" name="Control 3"/>
      </mc:Fallback>
    </mc:AlternateContent>
    <mc:AlternateContent xmlns:mc="http://schemas.openxmlformats.org/markup-compatibility/2006">
      <mc:Choice Requires="x14">
        <control shapeId="17412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2" r:id="rId10" name="Control 4"/>
      </mc:Fallback>
    </mc:AlternateContent>
    <mc:AlternateContent xmlns:mc="http://schemas.openxmlformats.org/markup-compatibility/2006">
      <mc:Choice Requires="x14">
        <control shapeId="17413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3" r:id="rId12" name="Control 5"/>
      </mc:Fallback>
    </mc:AlternateContent>
    <mc:AlternateContent xmlns:mc="http://schemas.openxmlformats.org/markup-compatibility/2006">
      <mc:Choice Requires="x14">
        <control shapeId="17414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4" r:id="rId14" name="Control 6"/>
      </mc:Fallback>
    </mc:AlternateContent>
    <mc:AlternateContent xmlns:mc="http://schemas.openxmlformats.org/markup-compatibility/2006">
      <mc:Choice Requires="x14">
        <control shapeId="17415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5" r:id="rId16" name="Control 7"/>
      </mc:Fallback>
    </mc:AlternateContent>
    <mc:AlternateContent xmlns:mc="http://schemas.openxmlformats.org/markup-compatibility/2006">
      <mc:Choice Requires="x14">
        <control shapeId="17416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6" r:id="rId18" name="Control 8"/>
      </mc:Fallback>
    </mc:AlternateContent>
    <mc:AlternateContent xmlns:mc="http://schemas.openxmlformats.org/markup-compatibility/2006">
      <mc:Choice Requires="x14">
        <control shapeId="17417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7" r:id="rId20" name="Control 9"/>
      </mc:Fallback>
    </mc:AlternateContent>
    <mc:AlternateContent xmlns:mc="http://schemas.openxmlformats.org/markup-compatibility/2006">
      <mc:Choice Requires="x14">
        <control shapeId="17418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8" r:id="rId22" name="Control 10"/>
      </mc:Fallback>
    </mc:AlternateContent>
    <mc:AlternateContent xmlns:mc="http://schemas.openxmlformats.org/markup-compatibility/2006">
      <mc:Choice Requires="x14">
        <control shapeId="17419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19" r:id="rId24" name="Control 11"/>
      </mc:Fallback>
    </mc:AlternateContent>
    <mc:AlternateContent xmlns:mc="http://schemas.openxmlformats.org/markup-compatibility/2006">
      <mc:Choice Requires="x14">
        <control shapeId="17420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20" r:id="rId26" name="Control 12"/>
      </mc:Fallback>
    </mc:AlternateContent>
    <mc:AlternateContent xmlns:mc="http://schemas.openxmlformats.org/markup-compatibility/2006">
      <mc:Choice Requires="x14">
        <control shapeId="17421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21" r:id="rId28" name="Control 13"/>
      </mc:Fallback>
    </mc:AlternateContent>
    <mc:AlternateContent xmlns:mc="http://schemas.openxmlformats.org/markup-compatibility/2006">
      <mc:Choice Requires="x14">
        <control shapeId="17422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22" r:id="rId30" name="Control 14"/>
      </mc:Fallback>
    </mc:AlternateContent>
    <mc:AlternateContent xmlns:mc="http://schemas.openxmlformats.org/markup-compatibility/2006">
      <mc:Choice Requires="x14">
        <control shapeId="17423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23" r:id="rId32" name="Control 15"/>
      </mc:Fallback>
    </mc:AlternateContent>
    <mc:AlternateContent xmlns:mc="http://schemas.openxmlformats.org/markup-compatibility/2006">
      <mc:Choice Requires="x14">
        <control shapeId="17424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7424" r:id="rId34" name="Control 16"/>
      </mc:Fallback>
    </mc:AlternateContent>
    <mc:AlternateContent xmlns:mc="http://schemas.openxmlformats.org/markup-compatibility/2006">
      <mc:Choice Requires="x14">
        <control shapeId="17425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17425" r:id="rId36" name="Control 17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TN280"/>
  <sheetViews>
    <sheetView zoomScaleNormal="100" workbookViewId="0">
      <selection activeCell="J48" sqref="J48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71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72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72</v>
      </c>
      <c r="O4" s="15" t="s">
        <v>73</v>
      </c>
      <c r="P4" s="15" t="s">
        <v>74</v>
      </c>
      <c r="Q4" s="15" t="s">
        <v>75</v>
      </c>
      <c r="R4" s="15" t="s">
        <v>76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12742</v>
      </c>
      <c r="I5" s="48">
        <v>9812</v>
      </c>
      <c r="J5" s="49">
        <f xml:space="preserve"> H5-I5</f>
        <v>2930</v>
      </c>
      <c r="K5" s="50">
        <f>J5/98</f>
        <v>29.897959183673468</v>
      </c>
      <c r="L5" s="6"/>
      <c r="M5" s="151"/>
      <c r="N5" s="55">
        <v>12742</v>
      </c>
      <c r="O5" s="55">
        <v>17707</v>
      </c>
      <c r="P5" s="55">
        <v>15571</v>
      </c>
      <c r="Q5" s="55">
        <v>15491</v>
      </c>
      <c r="R5" s="55">
        <v>19025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7937</v>
      </c>
      <c r="I6" s="34">
        <v>6735</v>
      </c>
      <c r="J6" s="51">
        <f t="shared" ref="J6:J12" si="0">H6-I6</f>
        <v>1202</v>
      </c>
      <c r="K6" s="52">
        <f>J6/128</f>
        <v>9.390625</v>
      </c>
      <c r="L6" s="6"/>
      <c r="M6" s="151"/>
      <c r="N6" s="25">
        <v>7937</v>
      </c>
      <c r="O6" s="25">
        <v>11108</v>
      </c>
      <c r="P6" s="25">
        <v>10761</v>
      </c>
      <c r="Q6" s="25">
        <v>11346</v>
      </c>
      <c r="R6" s="25">
        <v>13824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98">
        <v>1168</v>
      </c>
      <c r="I7" s="9">
        <v>1560</v>
      </c>
      <c r="J7" s="37">
        <f t="shared" si="0"/>
        <v>-392</v>
      </c>
      <c r="K7" s="96">
        <f>J7/100</f>
        <v>-3.92</v>
      </c>
      <c r="L7" s="6"/>
      <c r="M7" s="151"/>
      <c r="N7" s="98">
        <v>1168</v>
      </c>
      <c r="O7" s="92">
        <v>1661</v>
      </c>
      <c r="P7" s="92">
        <v>1326</v>
      </c>
      <c r="Q7" s="92">
        <v>1297</v>
      </c>
      <c r="R7" s="94">
        <v>985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1">
        <v>2555</v>
      </c>
      <c r="I8" s="8">
        <v>1500</v>
      </c>
      <c r="J8" s="26">
        <f t="shared" si="0"/>
        <v>1055</v>
      </c>
      <c r="K8" s="30">
        <f>J8/90</f>
        <v>11.722222222222221</v>
      </c>
      <c r="L8" s="6"/>
      <c r="M8" s="151"/>
      <c r="N8" s="11">
        <v>2555</v>
      </c>
      <c r="O8" s="16">
        <v>2682</v>
      </c>
      <c r="P8" s="16">
        <v>2555</v>
      </c>
      <c r="Q8" s="16">
        <v>2187</v>
      </c>
      <c r="R8" s="17">
        <v>3945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1">
        <v>0</v>
      </c>
      <c r="I9" s="8">
        <v>0</v>
      </c>
      <c r="J9" s="26">
        <f t="shared" si="0"/>
        <v>0</v>
      </c>
      <c r="K9" s="30">
        <f>J9/148</f>
        <v>0</v>
      </c>
      <c r="L9" s="6"/>
      <c r="M9" s="151"/>
      <c r="N9" s="11">
        <v>0</v>
      </c>
      <c r="O9" s="16">
        <v>317</v>
      </c>
      <c r="P9" s="16">
        <v>148</v>
      </c>
      <c r="Q9" s="16">
        <v>524</v>
      </c>
      <c r="R9" s="17">
        <v>108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1">
        <v>382</v>
      </c>
      <c r="I10" s="8">
        <v>306</v>
      </c>
      <c r="J10" s="26">
        <f t="shared" si="0"/>
        <v>76</v>
      </c>
      <c r="K10" s="30">
        <f>J10/128</f>
        <v>0.59375</v>
      </c>
      <c r="L10" s="6"/>
      <c r="M10" s="151"/>
      <c r="N10" s="11">
        <v>382</v>
      </c>
      <c r="O10" s="16">
        <v>464</v>
      </c>
      <c r="P10" s="16">
        <v>479</v>
      </c>
      <c r="Q10" s="16">
        <v>334</v>
      </c>
      <c r="R10" s="17">
        <v>312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1">
        <v>171</v>
      </c>
      <c r="I11" s="8">
        <v>198</v>
      </c>
      <c r="J11" s="26">
        <f t="shared" si="0"/>
        <v>-27</v>
      </c>
      <c r="K11" s="30">
        <f>J11/168</f>
        <v>-0.16071428571428573</v>
      </c>
      <c r="L11" s="6"/>
      <c r="M11" s="151"/>
      <c r="N11" s="11">
        <v>171</v>
      </c>
      <c r="O11" s="16">
        <v>168</v>
      </c>
      <c r="P11" s="16">
        <v>499</v>
      </c>
      <c r="Q11" s="16">
        <v>800</v>
      </c>
      <c r="R11" s="17">
        <v>532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42">
        <v>232</v>
      </c>
      <c r="I12" s="136">
        <v>230</v>
      </c>
      <c r="J12" s="138">
        <f t="shared" si="0"/>
        <v>2</v>
      </c>
      <c r="K12" s="140">
        <f>J12/60</f>
        <v>3.3333333333333333E-2</v>
      </c>
      <c r="L12" s="6"/>
      <c r="M12" s="151"/>
      <c r="N12" s="142">
        <v>232</v>
      </c>
      <c r="O12" s="132">
        <v>30</v>
      </c>
      <c r="P12" s="132">
        <v>300</v>
      </c>
      <c r="Q12" s="132">
        <v>90</v>
      </c>
      <c r="R12" s="134">
        <v>60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4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42">
        <v>965</v>
      </c>
      <c r="I14" s="136">
        <v>988</v>
      </c>
      <c r="J14" s="138">
        <f>H14-I14</f>
        <v>-23</v>
      </c>
      <c r="K14" s="140">
        <f>J14/78</f>
        <v>-0.29487179487179488</v>
      </c>
      <c r="L14" s="6"/>
      <c r="M14" s="151"/>
      <c r="N14" s="142">
        <v>965</v>
      </c>
      <c r="O14" s="132">
        <v>1895</v>
      </c>
      <c r="P14" s="132">
        <v>918</v>
      </c>
      <c r="Q14" s="132">
        <v>1334</v>
      </c>
      <c r="R14" s="134">
        <v>870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4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42">
        <v>-78</v>
      </c>
      <c r="I16" s="136">
        <v>509</v>
      </c>
      <c r="J16" s="138">
        <f>H16-I16</f>
        <v>-587</v>
      </c>
      <c r="K16" s="140">
        <f>J16/88</f>
        <v>-6.6704545454545459</v>
      </c>
      <c r="L16" s="6"/>
      <c r="M16" s="151"/>
      <c r="N16" s="142">
        <v>-78</v>
      </c>
      <c r="O16" s="132">
        <v>574</v>
      </c>
      <c r="P16" s="132">
        <v>156</v>
      </c>
      <c r="Q16" s="132">
        <v>1013</v>
      </c>
      <c r="R16" s="134">
        <v>284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4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1">
        <v>697</v>
      </c>
      <c r="I18" s="8">
        <v>247</v>
      </c>
      <c r="J18" s="26">
        <f>H18-I18</f>
        <v>450</v>
      </c>
      <c r="K18" s="30">
        <f>J18/68</f>
        <v>6.617647058823529</v>
      </c>
      <c r="L18" s="6"/>
      <c r="M18" s="151"/>
      <c r="N18" s="11">
        <v>697</v>
      </c>
      <c r="O18" s="16">
        <v>743</v>
      </c>
      <c r="P18" s="16">
        <v>905</v>
      </c>
      <c r="Q18" s="16">
        <v>944</v>
      </c>
      <c r="R18" s="17">
        <v>1120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1">
        <v>1586</v>
      </c>
      <c r="I19" s="8">
        <v>796</v>
      </c>
      <c r="J19" s="26">
        <f>H19-I19</f>
        <v>790</v>
      </c>
      <c r="K19" s="30">
        <f>J19/108</f>
        <v>7.3148148148148149</v>
      </c>
      <c r="L19" s="6"/>
      <c r="M19" s="151"/>
      <c r="N19" s="11">
        <v>1586</v>
      </c>
      <c r="O19" s="16">
        <v>2497</v>
      </c>
      <c r="P19" s="16">
        <v>2138</v>
      </c>
      <c r="Q19" s="16">
        <v>2379</v>
      </c>
      <c r="R19" s="17">
        <v>4537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1">
        <v>0</v>
      </c>
      <c r="I20" s="8">
        <v>0</v>
      </c>
      <c r="J20" s="26">
        <f>H20-I20</f>
        <v>0</v>
      </c>
      <c r="K20" s="30">
        <f>J20/250</f>
        <v>0</v>
      </c>
      <c r="L20" s="6"/>
      <c r="M20" s="151"/>
      <c r="N20" s="11">
        <v>0</v>
      </c>
      <c r="O20" s="16">
        <v>0</v>
      </c>
      <c r="P20" s="16">
        <v>560</v>
      </c>
      <c r="Q20" s="16">
        <v>-250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1">
        <v>0</v>
      </c>
      <c r="I21" s="8">
        <v>40</v>
      </c>
      <c r="J21" s="26">
        <f>H21-I21</f>
        <v>-40</v>
      </c>
      <c r="K21" s="30">
        <f>J21/98</f>
        <v>-0.40816326530612246</v>
      </c>
      <c r="L21" s="6"/>
      <c r="M21" s="151"/>
      <c r="N21" s="11">
        <v>0</v>
      </c>
      <c r="O21" s="16">
        <v>0</v>
      </c>
      <c r="P21" s="16">
        <v>198</v>
      </c>
      <c r="Q21" s="16">
        <v>291</v>
      </c>
      <c r="R21" s="17">
        <v>128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42">
        <v>140</v>
      </c>
      <c r="I22" s="136">
        <v>10</v>
      </c>
      <c r="J22" s="138">
        <f>H22-I22</f>
        <v>130</v>
      </c>
      <c r="K22" s="140">
        <f>J22/88</f>
        <v>1.4772727272727273</v>
      </c>
      <c r="L22" s="6"/>
      <c r="M22" s="151"/>
      <c r="N22" s="142">
        <v>140</v>
      </c>
      <c r="O22" s="132">
        <v>136</v>
      </c>
      <c r="P22" s="132">
        <v>299</v>
      </c>
      <c r="Q22" s="132">
        <v>60</v>
      </c>
      <c r="R22" s="134">
        <v>176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4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97">
        <v>118</v>
      </c>
      <c r="I24" s="10">
        <v>352</v>
      </c>
      <c r="J24" s="31">
        <f>H24-I24</f>
        <v>-234</v>
      </c>
      <c r="K24" s="95">
        <f>J24/78</f>
        <v>-3</v>
      </c>
      <c r="L24" s="6"/>
      <c r="M24" s="151"/>
      <c r="N24" s="97">
        <v>118</v>
      </c>
      <c r="O24" s="91">
        <v>-59</v>
      </c>
      <c r="P24" s="91">
        <v>281</v>
      </c>
      <c r="Q24" s="91">
        <v>343</v>
      </c>
      <c r="R24" s="93">
        <v>268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2659</v>
      </c>
      <c r="I25" s="34">
        <v>1674</v>
      </c>
      <c r="J25" s="35">
        <f>H25-I25</f>
        <v>985</v>
      </c>
      <c r="K25" s="36">
        <f>J25/58</f>
        <v>16.982758620689655</v>
      </c>
      <c r="L25" s="6"/>
      <c r="M25" s="151"/>
      <c r="N25" s="25">
        <v>2659</v>
      </c>
      <c r="O25" s="25">
        <v>3576</v>
      </c>
      <c r="P25" s="25">
        <v>2472</v>
      </c>
      <c r="Q25" s="25">
        <v>2330</v>
      </c>
      <c r="R25" s="25">
        <v>2833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0">
        <v>554</v>
      </c>
      <c r="I26" s="175">
        <v>392</v>
      </c>
      <c r="J26" s="176">
        <f>H26-I26</f>
        <v>162</v>
      </c>
      <c r="K26" s="178">
        <f>J26/58</f>
        <v>2.7931034482758621</v>
      </c>
      <c r="L26" s="6"/>
      <c r="M26" s="151"/>
      <c r="N26" s="180">
        <v>554</v>
      </c>
      <c r="O26" s="181">
        <v>1160</v>
      </c>
      <c r="P26" s="181">
        <v>612</v>
      </c>
      <c r="Q26" s="181">
        <v>768</v>
      </c>
      <c r="R26" s="168">
        <v>803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4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42">
        <v>288</v>
      </c>
      <c r="I28" s="136">
        <v>29</v>
      </c>
      <c r="J28" s="138">
        <f>H28-I28</f>
        <v>259</v>
      </c>
      <c r="K28" s="140">
        <f>J28/88</f>
        <v>2.9431818181818183</v>
      </c>
      <c r="L28" s="6"/>
      <c r="M28" s="151"/>
      <c r="N28" s="142">
        <v>288</v>
      </c>
      <c r="O28" s="132">
        <v>404</v>
      </c>
      <c r="P28" s="132">
        <v>246</v>
      </c>
      <c r="Q28" s="132">
        <v>90</v>
      </c>
      <c r="R28" s="134">
        <v>305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4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1">
        <v>1022</v>
      </c>
      <c r="I30" s="8">
        <v>686</v>
      </c>
      <c r="J30" s="26">
        <f>H30-I30</f>
        <v>336</v>
      </c>
      <c r="K30" s="30">
        <f>J30/48</f>
        <v>7</v>
      </c>
      <c r="L30" s="6"/>
      <c r="M30" s="151"/>
      <c r="N30" s="11">
        <v>1022</v>
      </c>
      <c r="O30" s="16">
        <v>1120</v>
      </c>
      <c r="P30" s="16">
        <v>1303</v>
      </c>
      <c r="Q30" s="16">
        <v>958</v>
      </c>
      <c r="R30" s="17">
        <v>1191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1">
        <v>96</v>
      </c>
      <c r="I31" s="8">
        <v>0</v>
      </c>
      <c r="J31" s="26">
        <f>H31-I31</f>
        <v>96</v>
      </c>
      <c r="K31" s="30">
        <f>J31/58</f>
        <v>1.6551724137931034</v>
      </c>
      <c r="L31" s="6"/>
      <c r="M31" s="151"/>
      <c r="N31" s="11">
        <v>96</v>
      </c>
      <c r="O31" s="16">
        <v>48</v>
      </c>
      <c r="P31" s="16">
        <v>20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42">
        <v>682</v>
      </c>
      <c r="I32" s="136">
        <v>567</v>
      </c>
      <c r="J32" s="138">
        <f>H32-I32</f>
        <v>115</v>
      </c>
      <c r="K32" s="169">
        <f>J32/38</f>
        <v>3.0263157894736841</v>
      </c>
      <c r="L32" s="6"/>
      <c r="M32" s="151"/>
      <c r="N32" s="142">
        <v>682</v>
      </c>
      <c r="O32" s="132">
        <v>844</v>
      </c>
      <c r="P32" s="132">
        <v>259</v>
      </c>
      <c r="Q32" s="132">
        <v>498</v>
      </c>
      <c r="R32" s="134">
        <v>535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4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97">
        <v>16</v>
      </c>
      <c r="I34" s="10">
        <v>0</v>
      </c>
      <c r="J34" s="31">
        <f t="shared" ref="J34:J39" si="1">H34-I34</f>
        <v>16</v>
      </c>
      <c r="K34" s="95">
        <f>J34/28</f>
        <v>0.5714285714285714</v>
      </c>
      <c r="L34" s="6"/>
      <c r="M34" s="151"/>
      <c r="N34" s="97">
        <v>16</v>
      </c>
      <c r="O34" s="91">
        <v>0</v>
      </c>
      <c r="P34" s="91">
        <v>32</v>
      </c>
      <c r="Q34" s="91">
        <v>16</v>
      </c>
      <c r="R34" s="93">
        <v>0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2104</v>
      </c>
      <c r="I35" s="34">
        <v>1377</v>
      </c>
      <c r="J35" s="35">
        <f t="shared" si="1"/>
        <v>727</v>
      </c>
      <c r="K35" s="36">
        <f>J35/20</f>
        <v>36.35</v>
      </c>
      <c r="L35" s="6"/>
      <c r="M35" s="151"/>
      <c r="N35" s="25">
        <v>2104</v>
      </c>
      <c r="O35" s="25">
        <v>2946</v>
      </c>
      <c r="P35" s="25">
        <v>2314</v>
      </c>
      <c r="Q35" s="25">
        <v>1872</v>
      </c>
      <c r="R35" s="25">
        <v>2313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98">
        <v>8</v>
      </c>
      <c r="I36" s="9">
        <v>35</v>
      </c>
      <c r="J36" s="37">
        <f t="shared" si="1"/>
        <v>-27</v>
      </c>
      <c r="K36" s="96">
        <f>J36/150</f>
        <v>-0.18</v>
      </c>
      <c r="L36" s="6"/>
      <c r="M36" s="151"/>
      <c r="N36" s="98">
        <v>8</v>
      </c>
      <c r="O36" s="92">
        <v>0</v>
      </c>
      <c r="P36" s="92">
        <v>30</v>
      </c>
      <c r="Q36" s="92">
        <v>30</v>
      </c>
      <c r="R36" s="94">
        <v>22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1">
        <v>498</v>
      </c>
      <c r="I37" s="8">
        <v>394</v>
      </c>
      <c r="J37" s="26">
        <f t="shared" si="1"/>
        <v>104</v>
      </c>
      <c r="K37" s="30">
        <f>J37/38</f>
        <v>2.736842105263158</v>
      </c>
      <c r="L37" s="6"/>
      <c r="M37" s="151"/>
      <c r="N37" s="11">
        <v>498</v>
      </c>
      <c r="O37" s="16">
        <v>563</v>
      </c>
      <c r="P37" s="16">
        <v>496</v>
      </c>
      <c r="Q37" s="16">
        <v>530</v>
      </c>
      <c r="R37" s="17">
        <v>515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1">
        <v>286</v>
      </c>
      <c r="I38" s="8">
        <v>156</v>
      </c>
      <c r="J38" s="26">
        <f t="shared" si="1"/>
        <v>130</v>
      </c>
      <c r="K38" s="30">
        <f>J38/68</f>
        <v>1.911764705882353</v>
      </c>
      <c r="L38" s="6"/>
      <c r="M38" s="151"/>
      <c r="N38" s="11">
        <v>286</v>
      </c>
      <c r="O38" s="16">
        <v>707</v>
      </c>
      <c r="P38" s="16">
        <v>405</v>
      </c>
      <c r="Q38" s="16">
        <v>109</v>
      </c>
      <c r="R38" s="17">
        <v>314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42">
        <v>112</v>
      </c>
      <c r="I39" s="136">
        <v>112</v>
      </c>
      <c r="J39" s="138">
        <f t="shared" si="1"/>
        <v>0</v>
      </c>
      <c r="K39" s="140">
        <f>J39/58</f>
        <v>0</v>
      </c>
      <c r="L39" s="6"/>
      <c r="M39" s="151"/>
      <c r="N39" s="142">
        <v>112</v>
      </c>
      <c r="O39" s="132">
        <v>76</v>
      </c>
      <c r="P39" s="132">
        <v>96</v>
      </c>
      <c r="Q39" s="132">
        <v>106</v>
      </c>
      <c r="R39" s="134">
        <v>50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4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1">
        <v>95</v>
      </c>
      <c r="I41" s="8">
        <v>64</v>
      </c>
      <c r="J41" s="26">
        <f>H41-I41</f>
        <v>31</v>
      </c>
      <c r="K41" s="30">
        <f>J41/20</f>
        <v>1.55</v>
      </c>
      <c r="L41" s="6"/>
      <c r="M41" s="151"/>
      <c r="N41" s="11">
        <v>95</v>
      </c>
      <c r="O41" s="16">
        <v>20</v>
      </c>
      <c r="P41" s="16">
        <v>81</v>
      </c>
      <c r="Q41" s="16">
        <v>0</v>
      </c>
      <c r="R41" s="17">
        <v>74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42">
        <v>0</v>
      </c>
      <c r="I42" s="136">
        <v>88</v>
      </c>
      <c r="J42" s="138">
        <f>H42-I42</f>
        <v>-88</v>
      </c>
      <c r="K42" s="140">
        <f>J42/48</f>
        <v>-1.8333333333333333</v>
      </c>
      <c r="L42" s="6"/>
      <c r="M42" s="151"/>
      <c r="N42" s="142">
        <v>0</v>
      </c>
      <c r="O42" s="132">
        <v>0</v>
      </c>
      <c r="P42" s="132">
        <v>0</v>
      </c>
      <c r="Q42" s="132">
        <v>0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4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1">
        <v>120</v>
      </c>
      <c r="I44" s="8">
        <v>204</v>
      </c>
      <c r="J44" s="26">
        <f t="shared" ref="J44:J55" si="2">H44-I44</f>
        <v>-84</v>
      </c>
      <c r="K44" s="30">
        <f>J44/18</f>
        <v>-4.666666666666667</v>
      </c>
      <c r="L44" s="6"/>
      <c r="M44" s="151"/>
      <c r="N44" s="11">
        <v>120</v>
      </c>
      <c r="O44" s="16">
        <v>90</v>
      </c>
      <c r="P44" s="16">
        <v>231</v>
      </c>
      <c r="Q44" s="16">
        <v>174</v>
      </c>
      <c r="R44" s="17">
        <v>98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1">
        <v>184</v>
      </c>
      <c r="I45" s="8">
        <v>190</v>
      </c>
      <c r="J45" s="26">
        <f t="shared" si="2"/>
        <v>-6</v>
      </c>
      <c r="K45" s="30">
        <f>J45/48</f>
        <v>-0.125</v>
      </c>
      <c r="L45" s="6"/>
      <c r="M45" s="151"/>
      <c r="N45" s="11">
        <v>184</v>
      </c>
      <c r="O45" s="16">
        <v>947</v>
      </c>
      <c r="P45" s="16">
        <v>217</v>
      </c>
      <c r="Q45" s="16">
        <v>232</v>
      </c>
      <c r="R45" s="17">
        <v>684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1">
        <v>305</v>
      </c>
      <c r="I46" s="8">
        <v>32</v>
      </c>
      <c r="J46" s="26">
        <f t="shared" si="2"/>
        <v>273</v>
      </c>
      <c r="K46" s="30">
        <f>J46/150</f>
        <v>1.82</v>
      </c>
      <c r="L46" s="6"/>
      <c r="M46" s="151"/>
      <c r="N46" s="11">
        <v>305</v>
      </c>
      <c r="O46" s="16">
        <v>415</v>
      </c>
      <c r="P46" s="16">
        <v>225</v>
      </c>
      <c r="Q46" s="16">
        <v>240</v>
      </c>
      <c r="R46" s="17">
        <v>315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1">
        <v>0</v>
      </c>
      <c r="I47" s="8">
        <v>0</v>
      </c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1">
        <v>396</v>
      </c>
      <c r="I48" s="8">
        <v>42</v>
      </c>
      <c r="J48" s="26">
        <f t="shared" si="2"/>
        <v>354</v>
      </c>
      <c r="K48" s="30">
        <f>J48/98</f>
        <v>3.6122448979591835</v>
      </c>
      <c r="L48" s="6"/>
      <c r="M48" s="151"/>
      <c r="N48" s="11">
        <v>396</v>
      </c>
      <c r="O48" s="16">
        <v>128</v>
      </c>
      <c r="P48" s="16">
        <v>-5</v>
      </c>
      <c r="Q48" s="16">
        <v>168</v>
      </c>
      <c r="R48" s="17">
        <v>-45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1">
        <v>0</v>
      </c>
      <c r="I49" s="8">
        <v>59</v>
      </c>
      <c r="J49" s="26">
        <f t="shared" si="2"/>
        <v>-59</v>
      </c>
      <c r="K49" s="30">
        <f>J49/198</f>
        <v>-0.29797979797979796</v>
      </c>
      <c r="L49" s="6"/>
      <c r="M49" s="151"/>
      <c r="N49" s="11">
        <v>0</v>
      </c>
      <c r="O49" s="16">
        <v>0</v>
      </c>
      <c r="P49" s="16">
        <v>200</v>
      </c>
      <c r="Q49" s="16">
        <v>0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1">
        <v>55</v>
      </c>
      <c r="I50" s="8">
        <v>0</v>
      </c>
      <c r="J50" s="26">
        <f t="shared" si="2"/>
        <v>55</v>
      </c>
      <c r="K50" s="30">
        <f>J50/98</f>
        <v>0.56122448979591832</v>
      </c>
      <c r="L50" s="6"/>
      <c r="M50" s="151"/>
      <c r="N50" s="11">
        <v>55</v>
      </c>
      <c r="O50" s="16">
        <v>0</v>
      </c>
      <c r="P50" s="16">
        <v>0</v>
      </c>
      <c r="Q50" s="16">
        <v>36</v>
      </c>
      <c r="R50" s="17">
        <v>-36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97">
        <v>45</v>
      </c>
      <c r="I51" s="10">
        <v>0</v>
      </c>
      <c r="J51" s="31">
        <f t="shared" si="2"/>
        <v>45</v>
      </c>
      <c r="K51" s="95">
        <f>J51/78</f>
        <v>0.57692307692307687</v>
      </c>
      <c r="L51" s="6"/>
      <c r="M51" s="151"/>
      <c r="N51" s="97">
        <v>45</v>
      </c>
      <c r="O51" s="91">
        <v>0</v>
      </c>
      <c r="P51" s="91">
        <v>338</v>
      </c>
      <c r="Q51" s="91">
        <v>247</v>
      </c>
      <c r="R51" s="93">
        <v>324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42</v>
      </c>
      <c r="I52" s="34">
        <v>27</v>
      </c>
      <c r="J52" s="35">
        <f t="shared" si="2"/>
        <v>15</v>
      </c>
      <c r="K52" s="36">
        <f>J52/50</f>
        <v>0.3</v>
      </c>
      <c r="L52" s="6"/>
      <c r="M52" s="151"/>
      <c r="N52" s="25">
        <v>42</v>
      </c>
      <c r="O52" s="25">
        <v>0</v>
      </c>
      <c r="P52" s="25">
        <v>24</v>
      </c>
      <c r="Q52" s="25">
        <v>42</v>
      </c>
      <c r="R52" s="25">
        <v>14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100">
        <v>42</v>
      </c>
      <c r="I53" s="39">
        <v>27</v>
      </c>
      <c r="J53" s="41">
        <f t="shared" si="2"/>
        <v>15</v>
      </c>
      <c r="K53" s="42">
        <f>J53/30</f>
        <v>0.5</v>
      </c>
      <c r="L53" s="6"/>
      <c r="M53" s="151"/>
      <c r="N53" s="100">
        <v>42</v>
      </c>
      <c r="O53" s="101">
        <v>0</v>
      </c>
      <c r="P53" s="101">
        <v>24</v>
      </c>
      <c r="Q53" s="101">
        <v>42</v>
      </c>
      <c r="R53" s="99">
        <v>14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/>
      <c r="I54" s="34">
        <v>0</v>
      </c>
      <c r="J54" s="35">
        <f t="shared" si="2"/>
        <v>0</v>
      </c>
      <c r="K54" s="36">
        <f>J54/70</f>
        <v>0</v>
      </c>
      <c r="L54" s="6"/>
      <c r="M54" s="151"/>
      <c r="N54" s="25">
        <v>0</v>
      </c>
      <c r="O54" s="25">
        <v>78</v>
      </c>
      <c r="P54" s="25">
        <v>0</v>
      </c>
      <c r="Q54" s="25">
        <v>-98</v>
      </c>
      <c r="R54" s="25">
        <v>40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43"/>
      <c r="I55" s="44">
        <v>0</v>
      </c>
      <c r="J55" s="45">
        <f t="shared" si="2"/>
        <v>0</v>
      </c>
      <c r="K55" s="46">
        <f>J55/70</f>
        <v>0</v>
      </c>
      <c r="L55" s="7"/>
      <c r="M55" s="152"/>
      <c r="N55" s="43">
        <v>0</v>
      </c>
      <c r="O55" s="57">
        <v>78</v>
      </c>
      <c r="P55" s="57">
        <v>0</v>
      </c>
      <c r="Q55" s="57">
        <v>-98</v>
      </c>
      <c r="R55" s="59"/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D12:G13"/>
    <mergeCell ref="H12:H13"/>
    <mergeCell ref="Q12:Q13"/>
    <mergeCell ref="R12:R13"/>
    <mergeCell ref="D14:G15"/>
    <mergeCell ref="H14:H15"/>
    <mergeCell ref="I14:I15"/>
    <mergeCell ref="J14:J15"/>
    <mergeCell ref="K14:K15"/>
    <mergeCell ref="N14:N15"/>
    <mergeCell ref="O14:O15"/>
    <mergeCell ref="P14:P15"/>
    <mergeCell ref="I12:I13"/>
    <mergeCell ref="J12:J13"/>
    <mergeCell ref="K12:K13"/>
    <mergeCell ref="N12:N13"/>
    <mergeCell ref="O12:O13"/>
    <mergeCell ref="P12:P13"/>
    <mergeCell ref="Q16:Q17"/>
    <mergeCell ref="R16:R17"/>
    <mergeCell ref="D18:G18"/>
    <mergeCell ref="D19:G19"/>
    <mergeCell ref="D20:G20"/>
    <mergeCell ref="D21:G21"/>
    <mergeCell ref="Q14:Q15"/>
    <mergeCell ref="R14:R15"/>
    <mergeCell ref="D16:G17"/>
    <mergeCell ref="H16:H17"/>
    <mergeCell ref="I16:I17"/>
    <mergeCell ref="J16:J17"/>
    <mergeCell ref="K16:K17"/>
    <mergeCell ref="N16:N17"/>
    <mergeCell ref="O16:O17"/>
    <mergeCell ref="P16:P17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R32:R33"/>
    <mergeCell ref="D34:G34"/>
    <mergeCell ref="D31:G31"/>
    <mergeCell ref="D32:G33"/>
    <mergeCell ref="H32:H33"/>
    <mergeCell ref="I32:I33"/>
    <mergeCell ref="J32:J33"/>
    <mergeCell ref="K32:K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521" priority="56" operator="greaterThan">
      <formula>$H$7</formula>
    </cfRule>
    <cfRule type="cellIs" dxfId="520" priority="84" operator="greaterThan">
      <formula>$H$7</formula>
    </cfRule>
    <cfRule type="cellIs" dxfId="519" priority="85" operator="greaterThan">
      <formula>$H$7</formula>
    </cfRule>
    <cfRule type="cellIs" dxfId="518" priority="87" operator="greaterThan">
      <formula>$H$7</formula>
    </cfRule>
  </conditionalFormatting>
  <conditionalFormatting sqref="I5">
    <cfRule type="cellIs" dxfId="517" priority="86" operator="greaterThan">
      <formula>$H$5</formula>
    </cfRule>
  </conditionalFormatting>
  <conditionalFormatting sqref="I9">
    <cfRule type="cellIs" dxfId="516" priority="25" operator="greaterThan">
      <formula>$H$9</formula>
    </cfRule>
    <cfRule type="cellIs" dxfId="515" priority="57" operator="greaterThan">
      <formula>$H$9</formula>
    </cfRule>
    <cfRule type="cellIs" dxfId="514" priority="58" operator="greaterThan">
      <formula>$H$9</formula>
    </cfRule>
    <cfRule type="cellIs" dxfId="513" priority="81" operator="greaterThan">
      <formula>$H$8</formula>
    </cfRule>
    <cfRule type="cellIs" dxfId="512" priority="82" operator="greaterThan">
      <formula>$H$7</formula>
    </cfRule>
    <cfRule type="cellIs" dxfId="511" priority="83" operator="greaterThan">
      <formula>$H$7</formula>
    </cfRule>
  </conditionalFormatting>
  <conditionalFormatting sqref="I22">
    <cfRule type="cellIs" dxfId="510" priority="78" operator="greaterThan">
      <formula>$H$8</formula>
    </cfRule>
    <cfRule type="cellIs" dxfId="509" priority="79" operator="greaterThan">
      <formula>$H$7</formula>
    </cfRule>
    <cfRule type="cellIs" dxfId="508" priority="80" operator="greaterThan">
      <formula>$H$7</formula>
    </cfRule>
  </conditionalFormatting>
  <conditionalFormatting sqref="I24">
    <cfRule type="cellIs" dxfId="507" priority="53" operator="greaterThan">
      <formula>$H$24</formula>
    </cfRule>
    <cfRule type="cellIs" dxfId="506" priority="75" operator="greaterThan">
      <formula>$H$8</formula>
    </cfRule>
    <cfRule type="cellIs" dxfId="505" priority="76" operator="greaterThan">
      <formula>$H$7</formula>
    </cfRule>
    <cfRule type="cellIs" dxfId="504" priority="77" operator="greaterThan">
      <formula>$H$7</formula>
    </cfRule>
  </conditionalFormatting>
  <conditionalFormatting sqref="I26">
    <cfRule type="cellIs" dxfId="503" priority="72" operator="greaterThan">
      <formula>$H$8</formula>
    </cfRule>
    <cfRule type="cellIs" dxfId="502" priority="73" operator="greaterThan">
      <formula>$H$7</formula>
    </cfRule>
    <cfRule type="cellIs" dxfId="501" priority="74" operator="greaterThan">
      <formula>$H$7</formula>
    </cfRule>
  </conditionalFormatting>
  <conditionalFormatting sqref="I28">
    <cfRule type="cellIs" dxfId="500" priority="69" operator="greaterThan">
      <formula>$H$8</formula>
    </cfRule>
    <cfRule type="cellIs" dxfId="499" priority="70" operator="greaterThan">
      <formula>$H$7</formula>
    </cfRule>
    <cfRule type="cellIs" dxfId="498" priority="71" operator="greaterThan">
      <formula>$H$7</formula>
    </cfRule>
  </conditionalFormatting>
  <conditionalFormatting sqref="I31">
    <cfRule type="cellIs" dxfId="497" priority="48" operator="greaterThan">
      <formula>$H$31</formula>
    </cfRule>
    <cfRule type="cellIs" dxfId="496" priority="66" operator="greaterThan">
      <formula>$H$8</formula>
    </cfRule>
    <cfRule type="cellIs" dxfId="495" priority="67" operator="greaterThan">
      <formula>$H$7</formula>
    </cfRule>
    <cfRule type="cellIs" dxfId="494" priority="68" operator="greaterThan">
      <formula>$H$7</formula>
    </cfRule>
  </conditionalFormatting>
  <conditionalFormatting sqref="I32">
    <cfRule type="cellIs" dxfId="493" priority="63" operator="greaterThan">
      <formula>$H$8</formula>
    </cfRule>
    <cfRule type="cellIs" dxfId="492" priority="64" operator="greaterThan">
      <formula>$H$7</formula>
    </cfRule>
    <cfRule type="cellIs" dxfId="491" priority="65" operator="greaterThan">
      <formula>$H$7</formula>
    </cfRule>
  </conditionalFormatting>
  <conditionalFormatting sqref="I34">
    <cfRule type="cellIs" dxfId="490" priority="45" operator="greaterThan">
      <formula>$H$34</formula>
    </cfRule>
    <cfRule type="cellIs" dxfId="489" priority="46" operator="greaterThan">
      <formula>$H$34</formula>
    </cfRule>
    <cfRule type="cellIs" dxfId="488" priority="60" operator="greaterThan">
      <formula>$H$8</formula>
    </cfRule>
    <cfRule type="cellIs" dxfId="487" priority="61" operator="greaterThan">
      <formula>$H$7</formula>
    </cfRule>
    <cfRule type="cellIs" dxfId="486" priority="62" operator="greaterThan">
      <formula>$H$7</formula>
    </cfRule>
  </conditionalFormatting>
  <conditionalFormatting sqref="I6">
    <cfRule type="cellIs" dxfId="485" priority="55" operator="greaterThan">
      <formula>$H$6</formula>
    </cfRule>
    <cfRule type="cellIs" dxfId="484" priority="59" operator="greaterThan">
      <formula>$H$6</formula>
    </cfRule>
  </conditionalFormatting>
  <conditionalFormatting sqref="I22:I23">
    <cfRule type="cellIs" dxfId="483" priority="54" operator="greaterThan">
      <formula>$H$22</formula>
    </cfRule>
  </conditionalFormatting>
  <conditionalFormatting sqref="I26:I27">
    <cfRule type="cellIs" dxfId="482" priority="49" operator="greaterThan">
      <formula>$H$26</formula>
    </cfRule>
    <cfRule type="cellIs" dxfId="481" priority="52" operator="greaterThan">
      <formula>$H$26</formula>
    </cfRule>
  </conditionalFormatting>
  <conditionalFormatting sqref="I28:I29">
    <cfRule type="cellIs" dxfId="480" priority="50" operator="greaterThan">
      <formula>$H$28</formula>
    </cfRule>
    <cfRule type="cellIs" dxfId="479" priority="51" operator="greaterThan">
      <formula>$H$28</formula>
    </cfRule>
  </conditionalFormatting>
  <conditionalFormatting sqref="I32:I33">
    <cfRule type="cellIs" dxfId="478" priority="1" operator="greaterThan">
      <formula>$H$32</formula>
    </cfRule>
    <cfRule type="cellIs" dxfId="477" priority="47" operator="greaterThan">
      <formula>$H$32</formula>
    </cfRule>
  </conditionalFormatting>
  <conditionalFormatting sqref="I35">
    <cfRule type="cellIs" dxfId="476" priority="41" operator="greaterThan">
      <formula>$H$35</formula>
    </cfRule>
    <cfRule type="cellIs" dxfId="475" priority="44" operator="greaterThan">
      <formula>$H$35</formula>
    </cfRule>
  </conditionalFormatting>
  <conditionalFormatting sqref="I30">
    <cfRule type="cellIs" dxfId="474" priority="43" operator="greaterThan">
      <formula>$H$30</formula>
    </cfRule>
  </conditionalFormatting>
  <conditionalFormatting sqref="I25">
    <cfRule type="cellIs" dxfId="473" priority="42" operator="greaterThan">
      <formula>$H$25</formula>
    </cfRule>
  </conditionalFormatting>
  <conditionalFormatting sqref="I36">
    <cfRule type="cellIs" dxfId="472" priority="40" operator="greaterThan">
      <formula>$H$36</formula>
    </cfRule>
  </conditionalFormatting>
  <conditionalFormatting sqref="I37">
    <cfRule type="cellIs" dxfId="471" priority="39" operator="greaterThan">
      <formula>$H$37</formula>
    </cfRule>
  </conditionalFormatting>
  <conditionalFormatting sqref="I38">
    <cfRule type="cellIs" dxfId="470" priority="38" operator="greaterThan">
      <formula>$H$38</formula>
    </cfRule>
  </conditionalFormatting>
  <conditionalFormatting sqref="I39:I40">
    <cfRule type="cellIs" dxfId="469" priority="37" operator="greaterThan">
      <formula>$H$39</formula>
    </cfRule>
  </conditionalFormatting>
  <conditionalFormatting sqref="I41">
    <cfRule type="cellIs" dxfId="468" priority="36" operator="greaterThan">
      <formula>$H$41</formula>
    </cfRule>
  </conditionalFormatting>
  <conditionalFormatting sqref="I42:I43">
    <cfRule type="cellIs" dxfId="467" priority="35" operator="greaterThan">
      <formula>$H$42</formula>
    </cfRule>
  </conditionalFormatting>
  <conditionalFormatting sqref="I44">
    <cfRule type="cellIs" dxfId="466" priority="34" operator="greaterThan">
      <formula>$H$44</formula>
    </cfRule>
  </conditionalFormatting>
  <conditionalFormatting sqref="I45">
    <cfRule type="cellIs" dxfId="465" priority="33" operator="greaterThan">
      <formula>$H$45</formula>
    </cfRule>
  </conditionalFormatting>
  <conditionalFormatting sqref="I46">
    <cfRule type="cellIs" dxfId="464" priority="32" operator="greaterThan">
      <formula>$H$46</formula>
    </cfRule>
  </conditionalFormatting>
  <conditionalFormatting sqref="I47">
    <cfRule type="cellIs" dxfId="463" priority="31" operator="greaterThan">
      <formula>$H$47</formula>
    </cfRule>
  </conditionalFormatting>
  <conditionalFormatting sqref="I48">
    <cfRule type="cellIs" dxfId="462" priority="30" operator="greaterThan">
      <formula>$H$48</formula>
    </cfRule>
  </conditionalFormatting>
  <conditionalFormatting sqref="I49">
    <cfRule type="cellIs" dxfId="461" priority="29" operator="greaterThan">
      <formula>$H$49</formula>
    </cfRule>
  </conditionalFormatting>
  <conditionalFormatting sqref="I50">
    <cfRule type="cellIs" dxfId="460" priority="28" operator="greaterThan">
      <formula>$H$50</formula>
    </cfRule>
  </conditionalFormatting>
  <conditionalFormatting sqref="I51">
    <cfRule type="cellIs" dxfId="459" priority="27" operator="greaterThan">
      <formula>$H$51</formula>
    </cfRule>
  </conditionalFormatting>
  <conditionalFormatting sqref="I8">
    <cfRule type="cellIs" dxfId="458" priority="26" operator="greaterThan">
      <formula>$H$8</formula>
    </cfRule>
  </conditionalFormatting>
  <conditionalFormatting sqref="I10">
    <cfRule type="cellIs" dxfId="457" priority="24" operator="greaterThan">
      <formula>$H$10</formula>
    </cfRule>
  </conditionalFormatting>
  <conditionalFormatting sqref="I11">
    <cfRule type="cellIs" dxfId="456" priority="23" operator="greaterThan">
      <formula>$H$11</formula>
    </cfRule>
  </conditionalFormatting>
  <conditionalFormatting sqref="I12:I13">
    <cfRule type="cellIs" dxfId="455" priority="22" operator="greaterThan">
      <formula>$H$12</formula>
    </cfRule>
  </conditionalFormatting>
  <conditionalFormatting sqref="I14:I15">
    <cfRule type="cellIs" dxfId="454" priority="21" operator="greaterThan">
      <formula>$H$14</formula>
    </cfRule>
  </conditionalFormatting>
  <conditionalFormatting sqref="I16:I17">
    <cfRule type="cellIs" dxfId="453" priority="20" operator="greaterThan">
      <formula>$H$16</formula>
    </cfRule>
  </conditionalFormatting>
  <conditionalFormatting sqref="I18">
    <cfRule type="cellIs" dxfId="452" priority="19" operator="greaterThan">
      <formula>$H$18</formula>
    </cfRule>
  </conditionalFormatting>
  <conditionalFormatting sqref="I19">
    <cfRule type="cellIs" dxfId="451" priority="18" operator="greaterThan">
      <formula>$H$19</formula>
    </cfRule>
  </conditionalFormatting>
  <conditionalFormatting sqref="I20">
    <cfRule type="cellIs" dxfId="450" priority="17" operator="greaterThan">
      <formula>$H$20</formula>
    </cfRule>
  </conditionalFormatting>
  <conditionalFormatting sqref="I21">
    <cfRule type="cellIs" dxfId="449" priority="16" operator="greaterThan">
      <formula>$H$21</formula>
    </cfRule>
  </conditionalFormatting>
  <conditionalFormatting sqref="I53">
    <cfRule type="cellIs" dxfId="448" priority="13" operator="greaterThan">
      <formula>$H$8</formula>
    </cfRule>
    <cfRule type="cellIs" dxfId="447" priority="14" operator="greaterThan">
      <formula>$H$7</formula>
    </cfRule>
    <cfRule type="cellIs" dxfId="446" priority="15" operator="greaterThan">
      <formula>$H$7</formula>
    </cfRule>
  </conditionalFormatting>
  <conditionalFormatting sqref="I53">
    <cfRule type="cellIs" dxfId="445" priority="11" operator="greaterThan">
      <formula>$H$26</formula>
    </cfRule>
    <cfRule type="cellIs" dxfId="444" priority="12" operator="greaterThan">
      <formula>$H$26</formula>
    </cfRule>
  </conditionalFormatting>
  <conditionalFormatting sqref="I52">
    <cfRule type="cellIs" dxfId="443" priority="3" operator="greaterThan">
      <formula>$H$52</formula>
    </cfRule>
    <cfRule type="cellIs" dxfId="442" priority="10" operator="greaterThan">
      <formula>$H$25</formula>
    </cfRule>
  </conditionalFormatting>
  <conditionalFormatting sqref="I55">
    <cfRule type="cellIs" dxfId="441" priority="7" operator="greaterThan">
      <formula>$H$8</formula>
    </cfRule>
    <cfRule type="cellIs" dxfId="440" priority="8" operator="greaterThan">
      <formula>$H$7</formula>
    </cfRule>
    <cfRule type="cellIs" dxfId="439" priority="9" operator="greaterThan">
      <formula>$H$7</formula>
    </cfRule>
  </conditionalFormatting>
  <conditionalFormatting sqref="I55">
    <cfRule type="cellIs" dxfId="438" priority="5" operator="greaterThan">
      <formula>$H$26</formula>
    </cfRule>
    <cfRule type="cellIs" dxfId="437" priority="6" operator="greaterThan">
      <formula>$H$26</formula>
    </cfRule>
  </conditionalFormatting>
  <conditionalFormatting sqref="I54">
    <cfRule type="cellIs" dxfId="436" priority="2" operator="greaterThan">
      <formula>$H$54</formula>
    </cfRule>
    <cfRule type="cellIs" dxfId="435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21505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21505" r:id="rId4" name="Control 1"/>
      </mc:Fallback>
    </mc:AlternateContent>
    <mc:AlternateContent xmlns:mc="http://schemas.openxmlformats.org/markup-compatibility/2006">
      <mc:Choice Requires="x14">
        <control shapeId="21506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06" r:id="rId6" name="Control 2"/>
      </mc:Fallback>
    </mc:AlternateContent>
    <mc:AlternateContent xmlns:mc="http://schemas.openxmlformats.org/markup-compatibility/2006">
      <mc:Choice Requires="x14">
        <control shapeId="21507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07" r:id="rId8" name="Control 3"/>
      </mc:Fallback>
    </mc:AlternateContent>
    <mc:AlternateContent xmlns:mc="http://schemas.openxmlformats.org/markup-compatibility/2006">
      <mc:Choice Requires="x14">
        <control shapeId="21508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08" r:id="rId10" name="Control 4"/>
      </mc:Fallback>
    </mc:AlternateContent>
    <mc:AlternateContent xmlns:mc="http://schemas.openxmlformats.org/markup-compatibility/2006">
      <mc:Choice Requires="x14">
        <control shapeId="21509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09" r:id="rId12" name="Control 5"/>
      </mc:Fallback>
    </mc:AlternateContent>
    <mc:AlternateContent xmlns:mc="http://schemas.openxmlformats.org/markup-compatibility/2006">
      <mc:Choice Requires="x14">
        <control shapeId="21510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0" r:id="rId14" name="Control 6"/>
      </mc:Fallback>
    </mc:AlternateContent>
    <mc:AlternateContent xmlns:mc="http://schemas.openxmlformats.org/markup-compatibility/2006">
      <mc:Choice Requires="x14">
        <control shapeId="21511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1" r:id="rId16" name="Control 7"/>
      </mc:Fallback>
    </mc:AlternateContent>
    <mc:AlternateContent xmlns:mc="http://schemas.openxmlformats.org/markup-compatibility/2006">
      <mc:Choice Requires="x14">
        <control shapeId="21512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2" r:id="rId18" name="Control 8"/>
      </mc:Fallback>
    </mc:AlternateContent>
    <mc:AlternateContent xmlns:mc="http://schemas.openxmlformats.org/markup-compatibility/2006">
      <mc:Choice Requires="x14">
        <control shapeId="21513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3" r:id="rId20" name="Control 9"/>
      </mc:Fallback>
    </mc:AlternateContent>
    <mc:AlternateContent xmlns:mc="http://schemas.openxmlformats.org/markup-compatibility/2006">
      <mc:Choice Requires="x14">
        <control shapeId="21514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4" r:id="rId22" name="Control 10"/>
      </mc:Fallback>
    </mc:AlternateContent>
    <mc:AlternateContent xmlns:mc="http://schemas.openxmlformats.org/markup-compatibility/2006">
      <mc:Choice Requires="x14">
        <control shapeId="21515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5" r:id="rId24" name="Control 11"/>
      </mc:Fallback>
    </mc:AlternateContent>
    <mc:AlternateContent xmlns:mc="http://schemas.openxmlformats.org/markup-compatibility/2006">
      <mc:Choice Requires="x14">
        <control shapeId="21516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6" r:id="rId26" name="Control 12"/>
      </mc:Fallback>
    </mc:AlternateContent>
    <mc:AlternateContent xmlns:mc="http://schemas.openxmlformats.org/markup-compatibility/2006">
      <mc:Choice Requires="x14">
        <control shapeId="21517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7" r:id="rId28" name="Control 13"/>
      </mc:Fallback>
    </mc:AlternateContent>
    <mc:AlternateContent xmlns:mc="http://schemas.openxmlformats.org/markup-compatibility/2006">
      <mc:Choice Requires="x14">
        <control shapeId="21518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8" r:id="rId30" name="Control 14"/>
      </mc:Fallback>
    </mc:AlternateContent>
    <mc:AlternateContent xmlns:mc="http://schemas.openxmlformats.org/markup-compatibility/2006">
      <mc:Choice Requires="x14">
        <control shapeId="21519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19" r:id="rId32" name="Control 15"/>
      </mc:Fallback>
    </mc:AlternateContent>
    <mc:AlternateContent xmlns:mc="http://schemas.openxmlformats.org/markup-compatibility/2006">
      <mc:Choice Requires="x14">
        <control shapeId="21520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1520" r:id="rId34" name="Control 16"/>
      </mc:Fallback>
    </mc:AlternateContent>
    <mc:AlternateContent xmlns:mc="http://schemas.openxmlformats.org/markup-compatibility/2006">
      <mc:Choice Requires="x14">
        <control shapeId="21521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21521" r:id="rId36" name="Control 17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TN280"/>
  <sheetViews>
    <sheetView tabSelected="1" topLeftCell="A35" zoomScaleNormal="100" workbookViewId="0">
      <selection activeCell="I56" sqref="I56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71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73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72</v>
      </c>
      <c r="O4" s="15" t="s">
        <v>73</v>
      </c>
      <c r="P4" s="15" t="s">
        <v>74</v>
      </c>
      <c r="Q4" s="15" t="s">
        <v>75</v>
      </c>
      <c r="R4" s="15" t="s">
        <v>76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17707</v>
      </c>
      <c r="I5" s="48">
        <v>21249</v>
      </c>
      <c r="J5" s="49">
        <f xml:space="preserve"> H5-I5</f>
        <v>-3542</v>
      </c>
      <c r="K5" s="50">
        <f>J5/98</f>
        <v>-36.142857142857146</v>
      </c>
      <c r="L5" s="6"/>
      <c r="M5" s="151"/>
      <c r="N5" s="55">
        <v>12742</v>
      </c>
      <c r="O5" s="55">
        <v>17707</v>
      </c>
      <c r="P5" s="55">
        <v>15571</v>
      </c>
      <c r="Q5" s="55">
        <v>15491</v>
      </c>
      <c r="R5" s="55">
        <v>19025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11108</v>
      </c>
      <c r="I6" s="34">
        <v>14674</v>
      </c>
      <c r="J6" s="51">
        <f t="shared" ref="J6:J12" si="0">H6-I6</f>
        <v>-3566</v>
      </c>
      <c r="K6" s="52">
        <f>J6/128</f>
        <v>-27.859375</v>
      </c>
      <c r="L6" s="6"/>
      <c r="M6" s="151"/>
      <c r="N6" s="25">
        <v>7937</v>
      </c>
      <c r="O6" s="25">
        <v>11108</v>
      </c>
      <c r="P6" s="25">
        <v>10761</v>
      </c>
      <c r="Q6" s="25">
        <v>11346</v>
      </c>
      <c r="R6" s="25">
        <v>13824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92">
        <v>1661</v>
      </c>
      <c r="I7" s="9">
        <v>1601</v>
      </c>
      <c r="J7" s="37">
        <f t="shared" si="0"/>
        <v>60</v>
      </c>
      <c r="K7" s="96">
        <f>J7/100</f>
        <v>0.6</v>
      </c>
      <c r="L7" s="6"/>
      <c r="M7" s="151"/>
      <c r="N7" s="98">
        <v>1168</v>
      </c>
      <c r="O7" s="92">
        <v>1661</v>
      </c>
      <c r="P7" s="92">
        <v>1326</v>
      </c>
      <c r="Q7" s="92">
        <v>1297</v>
      </c>
      <c r="R7" s="94">
        <v>985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6">
        <v>2682</v>
      </c>
      <c r="I8" s="8">
        <v>3155</v>
      </c>
      <c r="J8" s="26">
        <f t="shared" si="0"/>
        <v>-473</v>
      </c>
      <c r="K8" s="30">
        <f>J8/90</f>
        <v>-5.2555555555555555</v>
      </c>
      <c r="L8" s="6"/>
      <c r="M8" s="151"/>
      <c r="N8" s="11">
        <v>2555</v>
      </c>
      <c r="O8" s="16">
        <v>2682</v>
      </c>
      <c r="P8" s="16">
        <v>2555</v>
      </c>
      <c r="Q8" s="16">
        <v>2187</v>
      </c>
      <c r="R8" s="17">
        <v>3945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6">
        <v>317</v>
      </c>
      <c r="I9" s="8">
        <v>120</v>
      </c>
      <c r="J9" s="26">
        <f t="shared" si="0"/>
        <v>197</v>
      </c>
      <c r="K9" s="30">
        <f>J9/148</f>
        <v>1.3310810810810811</v>
      </c>
      <c r="L9" s="6"/>
      <c r="M9" s="151"/>
      <c r="N9" s="11">
        <v>0</v>
      </c>
      <c r="O9" s="16">
        <v>317</v>
      </c>
      <c r="P9" s="16">
        <v>148</v>
      </c>
      <c r="Q9" s="16">
        <v>524</v>
      </c>
      <c r="R9" s="17">
        <v>108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6">
        <v>464</v>
      </c>
      <c r="I10" s="8">
        <v>622</v>
      </c>
      <c r="J10" s="26">
        <f t="shared" si="0"/>
        <v>-158</v>
      </c>
      <c r="K10" s="30">
        <f>J10/128</f>
        <v>-1.234375</v>
      </c>
      <c r="L10" s="6"/>
      <c r="M10" s="151"/>
      <c r="N10" s="11">
        <v>382</v>
      </c>
      <c r="O10" s="16">
        <v>464</v>
      </c>
      <c r="P10" s="16">
        <v>479</v>
      </c>
      <c r="Q10" s="16">
        <v>334</v>
      </c>
      <c r="R10" s="17">
        <v>312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6">
        <v>168</v>
      </c>
      <c r="I11" s="8">
        <v>1284</v>
      </c>
      <c r="J11" s="26">
        <f t="shared" si="0"/>
        <v>-1116</v>
      </c>
      <c r="K11" s="30">
        <f>J11/168</f>
        <v>-6.6428571428571432</v>
      </c>
      <c r="L11" s="6"/>
      <c r="M11" s="151"/>
      <c r="N11" s="11">
        <v>171</v>
      </c>
      <c r="O11" s="16">
        <v>168</v>
      </c>
      <c r="P11" s="16">
        <v>499</v>
      </c>
      <c r="Q11" s="16">
        <v>800</v>
      </c>
      <c r="R11" s="17">
        <v>532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30</v>
      </c>
      <c r="I12" s="136">
        <v>498</v>
      </c>
      <c r="J12" s="138">
        <f t="shared" si="0"/>
        <v>-468</v>
      </c>
      <c r="K12" s="140">
        <f>J12/60</f>
        <v>-7.8</v>
      </c>
      <c r="L12" s="6"/>
      <c r="M12" s="151"/>
      <c r="N12" s="142">
        <v>232</v>
      </c>
      <c r="O12" s="132">
        <v>30</v>
      </c>
      <c r="P12" s="132">
        <v>300</v>
      </c>
      <c r="Q12" s="132">
        <v>90</v>
      </c>
      <c r="R12" s="134">
        <v>60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1895</v>
      </c>
      <c r="I14" s="136">
        <v>2577</v>
      </c>
      <c r="J14" s="138">
        <f>H14-I14</f>
        <v>-682</v>
      </c>
      <c r="K14" s="140">
        <f>J14/78</f>
        <v>-8.7435897435897427</v>
      </c>
      <c r="L14" s="6"/>
      <c r="M14" s="151"/>
      <c r="N14" s="142">
        <v>965</v>
      </c>
      <c r="O14" s="132">
        <v>1895</v>
      </c>
      <c r="P14" s="132">
        <v>918</v>
      </c>
      <c r="Q14" s="132">
        <v>1334</v>
      </c>
      <c r="R14" s="134">
        <v>870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574</v>
      </c>
      <c r="I16" s="136">
        <v>1145</v>
      </c>
      <c r="J16" s="138">
        <f>H16-I16</f>
        <v>-571</v>
      </c>
      <c r="K16" s="140">
        <f>J16/88</f>
        <v>-6.4886363636363633</v>
      </c>
      <c r="L16" s="6"/>
      <c r="M16" s="151"/>
      <c r="N16" s="142">
        <v>-78</v>
      </c>
      <c r="O16" s="132">
        <v>574</v>
      </c>
      <c r="P16" s="132">
        <v>156</v>
      </c>
      <c r="Q16" s="132">
        <v>1013</v>
      </c>
      <c r="R16" s="134">
        <v>284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6">
        <v>743</v>
      </c>
      <c r="I18" s="8">
        <v>136</v>
      </c>
      <c r="J18" s="26">
        <f>H18-I18</f>
        <v>607</v>
      </c>
      <c r="K18" s="30">
        <f>J18/68</f>
        <v>8.9264705882352935</v>
      </c>
      <c r="L18" s="6"/>
      <c r="M18" s="151"/>
      <c r="N18" s="11">
        <v>697</v>
      </c>
      <c r="O18" s="16">
        <v>743</v>
      </c>
      <c r="P18" s="16">
        <v>905</v>
      </c>
      <c r="Q18" s="16">
        <v>944</v>
      </c>
      <c r="R18" s="17">
        <v>1120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6">
        <v>2497</v>
      </c>
      <c r="I19" s="8">
        <v>2599</v>
      </c>
      <c r="J19" s="26">
        <f>H19-I19</f>
        <v>-102</v>
      </c>
      <c r="K19" s="30">
        <f>J19/108</f>
        <v>-0.94444444444444442</v>
      </c>
      <c r="L19" s="6"/>
      <c r="M19" s="151"/>
      <c r="N19" s="11">
        <v>1586</v>
      </c>
      <c r="O19" s="16">
        <v>2497</v>
      </c>
      <c r="P19" s="16">
        <v>2138</v>
      </c>
      <c r="Q19" s="16">
        <v>2379</v>
      </c>
      <c r="R19" s="17">
        <v>4537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6">
        <v>0</v>
      </c>
      <c r="I20" s="8">
        <v>295</v>
      </c>
      <c r="J20" s="26">
        <f>H20-I20</f>
        <v>-295</v>
      </c>
      <c r="K20" s="30">
        <f>J20/250</f>
        <v>-1.18</v>
      </c>
      <c r="L20" s="6"/>
      <c r="M20" s="151"/>
      <c r="N20" s="11">
        <v>0</v>
      </c>
      <c r="O20" s="16">
        <v>0</v>
      </c>
      <c r="P20" s="16">
        <v>560</v>
      </c>
      <c r="Q20" s="16">
        <v>-250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6">
        <v>0</v>
      </c>
      <c r="I21" s="8">
        <v>438</v>
      </c>
      <c r="J21" s="26">
        <f>H21-I21</f>
        <v>-438</v>
      </c>
      <c r="K21" s="30">
        <f>J21/98</f>
        <v>-4.4693877551020407</v>
      </c>
      <c r="L21" s="6"/>
      <c r="M21" s="151"/>
      <c r="N21" s="11">
        <v>0</v>
      </c>
      <c r="O21" s="16">
        <v>0</v>
      </c>
      <c r="P21" s="16">
        <v>198</v>
      </c>
      <c r="Q21" s="16">
        <v>291</v>
      </c>
      <c r="R21" s="17">
        <v>128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136</v>
      </c>
      <c r="I22" s="136">
        <v>318</v>
      </c>
      <c r="J22" s="138">
        <f>H22-I22</f>
        <v>-182</v>
      </c>
      <c r="K22" s="140">
        <f>J22/88</f>
        <v>-2.0681818181818183</v>
      </c>
      <c r="L22" s="6"/>
      <c r="M22" s="151"/>
      <c r="N22" s="142">
        <v>140</v>
      </c>
      <c r="O22" s="132">
        <v>136</v>
      </c>
      <c r="P22" s="132">
        <v>299</v>
      </c>
      <c r="Q22" s="132">
        <v>60</v>
      </c>
      <c r="R22" s="134">
        <v>176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91">
        <v>-59</v>
      </c>
      <c r="I24" s="10">
        <v>-115</v>
      </c>
      <c r="J24" s="31">
        <f>H24-I24</f>
        <v>56</v>
      </c>
      <c r="K24" s="95">
        <f>J24/78</f>
        <v>0.71794871794871795</v>
      </c>
      <c r="L24" s="6"/>
      <c r="M24" s="151"/>
      <c r="N24" s="97">
        <v>118</v>
      </c>
      <c r="O24" s="91">
        <v>-59</v>
      </c>
      <c r="P24" s="91">
        <v>281</v>
      </c>
      <c r="Q24" s="91">
        <v>343</v>
      </c>
      <c r="R24" s="93">
        <v>268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3576</v>
      </c>
      <c r="I25" s="34">
        <v>3716</v>
      </c>
      <c r="J25" s="35">
        <f>H25-I25</f>
        <v>-140</v>
      </c>
      <c r="K25" s="36">
        <f>J25/58</f>
        <v>-2.4137931034482758</v>
      </c>
      <c r="L25" s="6"/>
      <c r="M25" s="151"/>
      <c r="N25" s="25">
        <v>2659</v>
      </c>
      <c r="O25" s="25">
        <v>3576</v>
      </c>
      <c r="P25" s="25">
        <v>2472</v>
      </c>
      <c r="Q25" s="25">
        <v>2330</v>
      </c>
      <c r="R25" s="25">
        <v>2833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1160</v>
      </c>
      <c r="I26" s="175">
        <v>881</v>
      </c>
      <c r="J26" s="176">
        <f>H26-I26</f>
        <v>279</v>
      </c>
      <c r="K26" s="178">
        <f>J26/58</f>
        <v>4.8103448275862073</v>
      </c>
      <c r="L26" s="6"/>
      <c r="M26" s="151"/>
      <c r="N26" s="180">
        <v>554</v>
      </c>
      <c r="O26" s="181">
        <v>1160</v>
      </c>
      <c r="P26" s="181">
        <v>612</v>
      </c>
      <c r="Q26" s="181">
        <v>768</v>
      </c>
      <c r="R26" s="168">
        <v>803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404</v>
      </c>
      <c r="I28" s="136">
        <v>226</v>
      </c>
      <c r="J28" s="138">
        <f>H28-I28</f>
        <v>178</v>
      </c>
      <c r="K28" s="140">
        <f>J28/88</f>
        <v>2.0227272727272729</v>
      </c>
      <c r="L28" s="6"/>
      <c r="M28" s="151"/>
      <c r="N28" s="142">
        <v>288</v>
      </c>
      <c r="O28" s="132">
        <v>404</v>
      </c>
      <c r="P28" s="132">
        <v>246</v>
      </c>
      <c r="Q28" s="132">
        <v>90</v>
      </c>
      <c r="R28" s="134">
        <v>305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6">
        <v>1120</v>
      </c>
      <c r="I30" s="8">
        <v>1312</v>
      </c>
      <c r="J30" s="26">
        <f>H30-I30</f>
        <v>-192</v>
      </c>
      <c r="K30" s="30">
        <f>J30/48</f>
        <v>-4</v>
      </c>
      <c r="L30" s="6"/>
      <c r="M30" s="151"/>
      <c r="N30" s="11">
        <v>1022</v>
      </c>
      <c r="O30" s="16">
        <v>1120</v>
      </c>
      <c r="P30" s="16">
        <v>1303</v>
      </c>
      <c r="Q30" s="16">
        <v>958</v>
      </c>
      <c r="R30" s="17">
        <v>1191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6">
        <v>48</v>
      </c>
      <c r="I31" s="8">
        <v>0</v>
      </c>
      <c r="J31" s="26">
        <f>H31-I31</f>
        <v>48</v>
      </c>
      <c r="K31" s="30">
        <f>J31/58</f>
        <v>0.82758620689655171</v>
      </c>
      <c r="L31" s="6"/>
      <c r="M31" s="151"/>
      <c r="N31" s="11">
        <v>96</v>
      </c>
      <c r="O31" s="16">
        <v>48</v>
      </c>
      <c r="P31" s="16">
        <v>20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844</v>
      </c>
      <c r="I32" s="136">
        <v>1297</v>
      </c>
      <c r="J32" s="138">
        <f>H32-I32</f>
        <v>-453</v>
      </c>
      <c r="K32" s="169">
        <f>J32/38</f>
        <v>-11.921052631578947</v>
      </c>
      <c r="L32" s="6"/>
      <c r="M32" s="151"/>
      <c r="N32" s="142">
        <v>682</v>
      </c>
      <c r="O32" s="132">
        <v>844</v>
      </c>
      <c r="P32" s="132">
        <v>259</v>
      </c>
      <c r="Q32" s="132">
        <v>498</v>
      </c>
      <c r="R32" s="134">
        <v>535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91">
        <v>0</v>
      </c>
      <c r="I34" s="10">
        <v>0</v>
      </c>
      <c r="J34" s="31">
        <f t="shared" ref="J34:J39" si="1">H34-I34</f>
        <v>0</v>
      </c>
      <c r="K34" s="95">
        <f>J34/28</f>
        <v>0</v>
      </c>
      <c r="L34" s="6"/>
      <c r="M34" s="151"/>
      <c r="N34" s="97">
        <v>16</v>
      </c>
      <c r="O34" s="91">
        <v>0</v>
      </c>
      <c r="P34" s="91">
        <v>32</v>
      </c>
      <c r="Q34" s="91">
        <v>16</v>
      </c>
      <c r="R34" s="93">
        <v>0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2946</v>
      </c>
      <c r="I35" s="34">
        <v>2800</v>
      </c>
      <c r="J35" s="35">
        <f t="shared" si="1"/>
        <v>146</v>
      </c>
      <c r="K35" s="36">
        <f>J35/20</f>
        <v>7.3</v>
      </c>
      <c r="L35" s="6"/>
      <c r="M35" s="151"/>
      <c r="N35" s="25">
        <v>2104</v>
      </c>
      <c r="O35" s="25">
        <v>2946</v>
      </c>
      <c r="P35" s="25">
        <v>2314</v>
      </c>
      <c r="Q35" s="25">
        <v>1872</v>
      </c>
      <c r="R35" s="25">
        <v>2313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92">
        <v>0</v>
      </c>
      <c r="I36" s="9">
        <v>0</v>
      </c>
      <c r="J36" s="37">
        <f t="shared" si="1"/>
        <v>0</v>
      </c>
      <c r="K36" s="96">
        <f>J36/150</f>
        <v>0</v>
      </c>
      <c r="L36" s="6"/>
      <c r="M36" s="151"/>
      <c r="N36" s="98">
        <v>8</v>
      </c>
      <c r="O36" s="92">
        <v>0</v>
      </c>
      <c r="P36" s="92">
        <v>30</v>
      </c>
      <c r="Q36" s="92">
        <v>30</v>
      </c>
      <c r="R36" s="94">
        <v>22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6">
        <v>563</v>
      </c>
      <c r="I37" s="8">
        <v>606</v>
      </c>
      <c r="J37" s="26">
        <f t="shared" si="1"/>
        <v>-43</v>
      </c>
      <c r="K37" s="30">
        <f>J37/38</f>
        <v>-1.131578947368421</v>
      </c>
      <c r="L37" s="6"/>
      <c r="M37" s="151"/>
      <c r="N37" s="11">
        <v>498</v>
      </c>
      <c r="O37" s="16">
        <v>563</v>
      </c>
      <c r="P37" s="16">
        <v>496</v>
      </c>
      <c r="Q37" s="16">
        <v>530</v>
      </c>
      <c r="R37" s="17">
        <v>515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6">
        <v>707</v>
      </c>
      <c r="I38" s="8">
        <v>288</v>
      </c>
      <c r="J38" s="26">
        <f t="shared" si="1"/>
        <v>419</v>
      </c>
      <c r="K38" s="30">
        <f>J38/68</f>
        <v>6.1617647058823533</v>
      </c>
      <c r="L38" s="6"/>
      <c r="M38" s="151"/>
      <c r="N38" s="11">
        <v>286</v>
      </c>
      <c r="O38" s="16">
        <v>707</v>
      </c>
      <c r="P38" s="16">
        <v>405</v>
      </c>
      <c r="Q38" s="16">
        <v>109</v>
      </c>
      <c r="R38" s="17">
        <v>314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76</v>
      </c>
      <c r="I39" s="136">
        <v>196</v>
      </c>
      <c r="J39" s="138">
        <f t="shared" si="1"/>
        <v>-120</v>
      </c>
      <c r="K39" s="140">
        <f>J39/58</f>
        <v>-2.0689655172413794</v>
      </c>
      <c r="L39" s="6"/>
      <c r="M39" s="151"/>
      <c r="N39" s="142">
        <v>112</v>
      </c>
      <c r="O39" s="132">
        <v>76</v>
      </c>
      <c r="P39" s="132">
        <v>96</v>
      </c>
      <c r="Q39" s="132">
        <v>106</v>
      </c>
      <c r="R39" s="134">
        <v>50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6">
        <v>20</v>
      </c>
      <c r="I41" s="8">
        <v>30</v>
      </c>
      <c r="J41" s="26">
        <f>H41-I41</f>
        <v>-10</v>
      </c>
      <c r="K41" s="30">
        <f>J41/20</f>
        <v>-0.5</v>
      </c>
      <c r="L41" s="6"/>
      <c r="M41" s="151"/>
      <c r="N41" s="11">
        <v>95</v>
      </c>
      <c r="O41" s="16">
        <v>20</v>
      </c>
      <c r="P41" s="16">
        <v>81</v>
      </c>
      <c r="Q41" s="16">
        <v>0</v>
      </c>
      <c r="R41" s="17">
        <v>74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0</v>
      </c>
      <c r="I42" s="136">
        <v>86</v>
      </c>
      <c r="J42" s="138">
        <f>H42-I42</f>
        <v>-86</v>
      </c>
      <c r="K42" s="140">
        <f>J42/48</f>
        <v>-1.7916666666666667</v>
      </c>
      <c r="L42" s="6"/>
      <c r="M42" s="151"/>
      <c r="N42" s="142">
        <v>0</v>
      </c>
      <c r="O42" s="132">
        <v>0</v>
      </c>
      <c r="P42" s="132">
        <v>0</v>
      </c>
      <c r="Q42" s="132">
        <v>0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6">
        <v>90</v>
      </c>
      <c r="I44" s="8">
        <v>447</v>
      </c>
      <c r="J44" s="26">
        <f t="shared" ref="J44:J55" si="2">H44-I44</f>
        <v>-357</v>
      </c>
      <c r="K44" s="30">
        <f>J44/18</f>
        <v>-19.833333333333332</v>
      </c>
      <c r="L44" s="6"/>
      <c r="M44" s="151"/>
      <c r="N44" s="11">
        <v>120</v>
      </c>
      <c r="O44" s="16">
        <v>90</v>
      </c>
      <c r="P44" s="16">
        <v>231</v>
      </c>
      <c r="Q44" s="16">
        <v>174</v>
      </c>
      <c r="R44" s="17">
        <v>98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6">
        <v>947</v>
      </c>
      <c r="I45" s="8">
        <v>766</v>
      </c>
      <c r="J45" s="26">
        <f t="shared" si="2"/>
        <v>181</v>
      </c>
      <c r="K45" s="30">
        <f>J45/48</f>
        <v>3.7708333333333335</v>
      </c>
      <c r="L45" s="6"/>
      <c r="M45" s="151"/>
      <c r="N45" s="11">
        <v>184</v>
      </c>
      <c r="O45" s="16">
        <v>947</v>
      </c>
      <c r="P45" s="16">
        <v>217</v>
      </c>
      <c r="Q45" s="16">
        <v>232</v>
      </c>
      <c r="R45" s="17">
        <v>684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6">
        <v>415</v>
      </c>
      <c r="I46" s="8">
        <v>243</v>
      </c>
      <c r="J46" s="26">
        <f t="shared" si="2"/>
        <v>172</v>
      </c>
      <c r="K46" s="30">
        <f>J46/150</f>
        <v>1.1466666666666667</v>
      </c>
      <c r="L46" s="6"/>
      <c r="M46" s="151"/>
      <c r="N46" s="11">
        <v>305</v>
      </c>
      <c r="O46" s="16">
        <v>415</v>
      </c>
      <c r="P46" s="16">
        <v>225</v>
      </c>
      <c r="Q46" s="16">
        <v>240</v>
      </c>
      <c r="R46" s="17">
        <v>315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>
        <v>0</v>
      </c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6">
        <v>128</v>
      </c>
      <c r="I48" s="8">
        <v>78</v>
      </c>
      <c r="J48" s="26">
        <f t="shared" si="2"/>
        <v>50</v>
      </c>
      <c r="K48" s="30">
        <f>J48/98</f>
        <v>0.51020408163265307</v>
      </c>
      <c r="L48" s="6"/>
      <c r="M48" s="151"/>
      <c r="N48" s="11">
        <v>396</v>
      </c>
      <c r="O48" s="16">
        <v>128</v>
      </c>
      <c r="P48" s="16">
        <v>-5</v>
      </c>
      <c r="Q48" s="16">
        <v>168</v>
      </c>
      <c r="R48" s="17">
        <v>-45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6">
        <v>0</v>
      </c>
      <c r="I49" s="8">
        <v>0</v>
      </c>
      <c r="J49" s="26">
        <f t="shared" si="2"/>
        <v>0</v>
      </c>
      <c r="K49" s="30">
        <f>J49/198</f>
        <v>0</v>
      </c>
      <c r="L49" s="6"/>
      <c r="M49" s="151"/>
      <c r="N49" s="11">
        <v>0</v>
      </c>
      <c r="O49" s="16">
        <v>0</v>
      </c>
      <c r="P49" s="16">
        <v>200</v>
      </c>
      <c r="Q49" s="16">
        <v>0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6">
        <v>0</v>
      </c>
      <c r="I50" s="8">
        <v>0</v>
      </c>
      <c r="J50" s="26">
        <f t="shared" si="2"/>
        <v>0</v>
      </c>
      <c r="K50" s="30">
        <f>J50/98</f>
        <v>0</v>
      </c>
      <c r="L50" s="6"/>
      <c r="M50" s="151"/>
      <c r="N50" s="11">
        <v>55</v>
      </c>
      <c r="O50" s="16">
        <v>0</v>
      </c>
      <c r="P50" s="16">
        <v>0</v>
      </c>
      <c r="Q50" s="16">
        <v>36</v>
      </c>
      <c r="R50" s="17">
        <v>-36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91">
        <v>0</v>
      </c>
      <c r="I51" s="10">
        <v>60</v>
      </c>
      <c r="J51" s="31">
        <f t="shared" si="2"/>
        <v>-60</v>
      </c>
      <c r="K51" s="95">
        <f>J51/78</f>
        <v>-0.76923076923076927</v>
      </c>
      <c r="L51" s="6"/>
      <c r="M51" s="151"/>
      <c r="N51" s="97">
        <v>45</v>
      </c>
      <c r="O51" s="91">
        <v>0</v>
      </c>
      <c r="P51" s="91">
        <v>338</v>
      </c>
      <c r="Q51" s="91">
        <v>247</v>
      </c>
      <c r="R51" s="93">
        <v>324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0</v>
      </c>
      <c r="I52" s="34">
        <v>57</v>
      </c>
      <c r="J52" s="35">
        <f t="shared" si="2"/>
        <v>-57</v>
      </c>
      <c r="K52" s="36">
        <f>J52/50</f>
        <v>-1.1399999999999999</v>
      </c>
      <c r="L52" s="6"/>
      <c r="M52" s="151"/>
      <c r="N52" s="25">
        <v>42</v>
      </c>
      <c r="O52" s="25">
        <v>0</v>
      </c>
      <c r="P52" s="25">
        <v>24</v>
      </c>
      <c r="Q52" s="25">
        <v>42</v>
      </c>
      <c r="R52" s="25">
        <v>14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101">
        <v>0</v>
      </c>
      <c r="I53" s="39">
        <v>57</v>
      </c>
      <c r="J53" s="41">
        <f t="shared" si="2"/>
        <v>-57</v>
      </c>
      <c r="K53" s="42">
        <f>J53/30</f>
        <v>-1.9</v>
      </c>
      <c r="L53" s="6"/>
      <c r="M53" s="151"/>
      <c r="N53" s="100">
        <v>42</v>
      </c>
      <c r="O53" s="101">
        <v>0</v>
      </c>
      <c r="P53" s="101">
        <v>24</v>
      </c>
      <c r="Q53" s="101">
        <v>42</v>
      </c>
      <c r="R53" s="99">
        <v>14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78</v>
      </c>
      <c r="I54" s="34">
        <v>0</v>
      </c>
      <c r="J54" s="35">
        <f t="shared" si="2"/>
        <v>78</v>
      </c>
      <c r="K54" s="36">
        <f>J54/70</f>
        <v>1.1142857142857143</v>
      </c>
      <c r="L54" s="6"/>
      <c r="M54" s="151"/>
      <c r="N54" s="25">
        <v>0</v>
      </c>
      <c r="O54" s="25">
        <v>78</v>
      </c>
      <c r="P54" s="25">
        <v>0</v>
      </c>
      <c r="Q54" s="25">
        <v>-98</v>
      </c>
      <c r="R54" s="25">
        <v>40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78</v>
      </c>
      <c r="I55" s="44">
        <v>0</v>
      </c>
      <c r="J55" s="45">
        <f t="shared" si="2"/>
        <v>78</v>
      </c>
      <c r="K55" s="46">
        <f>J55/70</f>
        <v>1.1142857142857143</v>
      </c>
      <c r="L55" s="7"/>
      <c r="M55" s="152"/>
      <c r="N55" s="43">
        <v>0</v>
      </c>
      <c r="O55" s="57">
        <v>78</v>
      </c>
      <c r="P55" s="57">
        <v>0</v>
      </c>
      <c r="Q55" s="57">
        <v>-98</v>
      </c>
      <c r="R55" s="59">
        <v>40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D12:G13"/>
    <mergeCell ref="H12:H13"/>
    <mergeCell ref="Q12:Q13"/>
    <mergeCell ref="R12:R13"/>
    <mergeCell ref="D14:G15"/>
    <mergeCell ref="H14:H15"/>
    <mergeCell ref="I14:I15"/>
    <mergeCell ref="J14:J15"/>
    <mergeCell ref="K14:K15"/>
    <mergeCell ref="N14:N15"/>
    <mergeCell ref="O14:O15"/>
    <mergeCell ref="P14:P15"/>
    <mergeCell ref="I12:I13"/>
    <mergeCell ref="J12:J13"/>
    <mergeCell ref="K12:K13"/>
    <mergeCell ref="N12:N13"/>
    <mergeCell ref="O12:O13"/>
    <mergeCell ref="P12:P13"/>
    <mergeCell ref="Q16:Q17"/>
    <mergeCell ref="R16:R17"/>
    <mergeCell ref="D18:G18"/>
    <mergeCell ref="D19:G19"/>
    <mergeCell ref="D20:G20"/>
    <mergeCell ref="D21:G21"/>
    <mergeCell ref="Q14:Q15"/>
    <mergeCell ref="R14:R15"/>
    <mergeCell ref="D16:G17"/>
    <mergeCell ref="H16:H17"/>
    <mergeCell ref="I16:I17"/>
    <mergeCell ref="J16:J17"/>
    <mergeCell ref="K16:K17"/>
    <mergeCell ref="N16:N17"/>
    <mergeCell ref="O16:O17"/>
    <mergeCell ref="P16:P17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R32:R33"/>
    <mergeCell ref="D34:G34"/>
    <mergeCell ref="D31:G31"/>
    <mergeCell ref="D32:G33"/>
    <mergeCell ref="H32:H33"/>
    <mergeCell ref="I32:I33"/>
    <mergeCell ref="J32:J33"/>
    <mergeCell ref="K32:K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434" priority="56" operator="greaterThan">
      <formula>$H$7</formula>
    </cfRule>
    <cfRule type="cellIs" dxfId="433" priority="84" operator="greaterThan">
      <formula>$H$7</formula>
    </cfRule>
    <cfRule type="cellIs" dxfId="432" priority="85" operator="greaterThan">
      <formula>$H$7</formula>
    </cfRule>
    <cfRule type="cellIs" dxfId="431" priority="87" operator="greaterThan">
      <formula>$H$7</formula>
    </cfRule>
  </conditionalFormatting>
  <conditionalFormatting sqref="I5">
    <cfRule type="cellIs" dxfId="430" priority="86" operator="greaterThan">
      <formula>$H$5</formula>
    </cfRule>
  </conditionalFormatting>
  <conditionalFormatting sqref="I9">
    <cfRule type="cellIs" dxfId="429" priority="25" operator="greaterThan">
      <formula>$H$9</formula>
    </cfRule>
    <cfRule type="cellIs" dxfId="428" priority="57" operator="greaterThan">
      <formula>$H$9</formula>
    </cfRule>
    <cfRule type="cellIs" dxfId="427" priority="58" operator="greaterThan">
      <formula>$H$9</formula>
    </cfRule>
    <cfRule type="cellIs" dxfId="426" priority="81" operator="greaterThan">
      <formula>$H$8</formula>
    </cfRule>
    <cfRule type="cellIs" dxfId="425" priority="82" operator="greaterThan">
      <formula>$H$7</formula>
    </cfRule>
    <cfRule type="cellIs" dxfId="424" priority="83" operator="greaterThan">
      <formula>$H$7</formula>
    </cfRule>
  </conditionalFormatting>
  <conditionalFormatting sqref="I22">
    <cfRule type="cellIs" dxfId="423" priority="78" operator="greaterThan">
      <formula>$H$8</formula>
    </cfRule>
    <cfRule type="cellIs" dxfId="422" priority="79" operator="greaterThan">
      <formula>$H$7</formula>
    </cfRule>
    <cfRule type="cellIs" dxfId="421" priority="80" operator="greaterThan">
      <formula>$H$7</formula>
    </cfRule>
  </conditionalFormatting>
  <conditionalFormatting sqref="I24">
    <cfRule type="cellIs" dxfId="420" priority="53" operator="greaterThan">
      <formula>$H$24</formula>
    </cfRule>
    <cfRule type="cellIs" dxfId="419" priority="75" operator="greaterThan">
      <formula>$H$8</formula>
    </cfRule>
    <cfRule type="cellIs" dxfId="418" priority="76" operator="greaterThan">
      <formula>$H$7</formula>
    </cfRule>
    <cfRule type="cellIs" dxfId="417" priority="77" operator="greaterThan">
      <formula>$H$7</formula>
    </cfRule>
  </conditionalFormatting>
  <conditionalFormatting sqref="I26">
    <cfRule type="cellIs" dxfId="416" priority="72" operator="greaterThan">
      <formula>$H$8</formula>
    </cfRule>
    <cfRule type="cellIs" dxfId="415" priority="73" operator="greaterThan">
      <formula>$H$7</formula>
    </cfRule>
    <cfRule type="cellIs" dxfId="414" priority="74" operator="greaterThan">
      <formula>$H$7</formula>
    </cfRule>
  </conditionalFormatting>
  <conditionalFormatting sqref="I28">
    <cfRule type="cellIs" dxfId="413" priority="69" operator="greaterThan">
      <formula>$H$8</formula>
    </cfRule>
    <cfRule type="cellIs" dxfId="412" priority="70" operator="greaterThan">
      <formula>$H$7</formula>
    </cfRule>
    <cfRule type="cellIs" dxfId="411" priority="71" operator="greaterThan">
      <formula>$H$7</formula>
    </cfRule>
  </conditionalFormatting>
  <conditionalFormatting sqref="I31">
    <cfRule type="cellIs" dxfId="410" priority="48" operator="greaterThan">
      <formula>$H$31</formula>
    </cfRule>
    <cfRule type="cellIs" dxfId="409" priority="66" operator="greaterThan">
      <formula>$H$8</formula>
    </cfRule>
    <cfRule type="cellIs" dxfId="408" priority="67" operator="greaterThan">
      <formula>$H$7</formula>
    </cfRule>
    <cfRule type="cellIs" dxfId="407" priority="68" operator="greaterThan">
      <formula>$H$7</formula>
    </cfRule>
  </conditionalFormatting>
  <conditionalFormatting sqref="I32">
    <cfRule type="cellIs" dxfId="406" priority="63" operator="greaterThan">
      <formula>$H$8</formula>
    </cfRule>
    <cfRule type="cellIs" dxfId="405" priority="64" operator="greaterThan">
      <formula>$H$7</formula>
    </cfRule>
    <cfRule type="cellIs" dxfId="404" priority="65" operator="greaterThan">
      <formula>$H$7</formula>
    </cfRule>
  </conditionalFormatting>
  <conditionalFormatting sqref="I34">
    <cfRule type="cellIs" dxfId="403" priority="45" operator="greaterThan">
      <formula>$H$34</formula>
    </cfRule>
    <cfRule type="cellIs" dxfId="402" priority="46" operator="greaterThan">
      <formula>$H$34</formula>
    </cfRule>
    <cfRule type="cellIs" dxfId="401" priority="60" operator="greaterThan">
      <formula>$H$8</formula>
    </cfRule>
    <cfRule type="cellIs" dxfId="400" priority="61" operator="greaterThan">
      <formula>$H$7</formula>
    </cfRule>
    <cfRule type="cellIs" dxfId="399" priority="62" operator="greaterThan">
      <formula>$H$7</formula>
    </cfRule>
  </conditionalFormatting>
  <conditionalFormatting sqref="I6">
    <cfRule type="cellIs" dxfId="398" priority="55" operator="greaterThan">
      <formula>$H$6</formula>
    </cfRule>
    <cfRule type="cellIs" dxfId="397" priority="59" operator="greaterThan">
      <formula>$H$6</formula>
    </cfRule>
  </conditionalFormatting>
  <conditionalFormatting sqref="I22:I23">
    <cfRule type="cellIs" dxfId="396" priority="54" operator="greaterThan">
      <formula>$H$22</formula>
    </cfRule>
  </conditionalFormatting>
  <conditionalFormatting sqref="I26:I27">
    <cfRule type="cellIs" dxfId="395" priority="49" operator="greaterThan">
      <formula>$H$26</formula>
    </cfRule>
    <cfRule type="cellIs" dxfId="394" priority="52" operator="greaterThan">
      <formula>$H$26</formula>
    </cfRule>
  </conditionalFormatting>
  <conditionalFormatting sqref="I28:I29">
    <cfRule type="cellIs" dxfId="393" priority="50" operator="greaterThan">
      <formula>$H$28</formula>
    </cfRule>
    <cfRule type="cellIs" dxfId="392" priority="51" operator="greaterThan">
      <formula>$H$28</formula>
    </cfRule>
  </conditionalFormatting>
  <conditionalFormatting sqref="I32:I33">
    <cfRule type="cellIs" dxfId="391" priority="1" operator="greaterThan">
      <formula>$H$32</formula>
    </cfRule>
    <cfRule type="cellIs" dxfId="390" priority="47" operator="greaterThan">
      <formula>$H$32</formula>
    </cfRule>
  </conditionalFormatting>
  <conditionalFormatting sqref="I35">
    <cfRule type="cellIs" dxfId="389" priority="41" operator="greaterThan">
      <formula>$H$35</formula>
    </cfRule>
    <cfRule type="cellIs" dxfId="388" priority="44" operator="greaterThan">
      <formula>$H$35</formula>
    </cfRule>
  </conditionalFormatting>
  <conditionalFormatting sqref="I30">
    <cfRule type="cellIs" dxfId="387" priority="43" operator="greaterThan">
      <formula>$H$30</formula>
    </cfRule>
  </conditionalFormatting>
  <conditionalFormatting sqref="I25">
    <cfRule type="cellIs" dxfId="386" priority="42" operator="greaterThan">
      <formula>$H$25</formula>
    </cfRule>
  </conditionalFormatting>
  <conditionalFormatting sqref="I36">
    <cfRule type="cellIs" dxfId="385" priority="40" operator="greaterThan">
      <formula>$H$36</formula>
    </cfRule>
  </conditionalFormatting>
  <conditionalFormatting sqref="I37">
    <cfRule type="cellIs" dxfId="384" priority="39" operator="greaterThan">
      <formula>$H$37</formula>
    </cfRule>
  </conditionalFormatting>
  <conditionalFormatting sqref="I38">
    <cfRule type="cellIs" dxfId="383" priority="38" operator="greaterThan">
      <formula>$H$38</formula>
    </cfRule>
  </conditionalFormatting>
  <conditionalFormatting sqref="I39:I40">
    <cfRule type="cellIs" dxfId="382" priority="37" operator="greaterThan">
      <formula>$H$39</formula>
    </cfRule>
  </conditionalFormatting>
  <conditionalFormatting sqref="I41">
    <cfRule type="cellIs" dxfId="381" priority="36" operator="greaterThan">
      <formula>$H$41</formula>
    </cfRule>
  </conditionalFormatting>
  <conditionalFormatting sqref="I42:I43">
    <cfRule type="cellIs" dxfId="380" priority="35" operator="greaterThan">
      <formula>$H$42</formula>
    </cfRule>
  </conditionalFormatting>
  <conditionalFormatting sqref="I44">
    <cfRule type="cellIs" dxfId="379" priority="34" operator="greaterThan">
      <formula>$H$44</formula>
    </cfRule>
  </conditionalFormatting>
  <conditionalFormatting sqref="I45">
    <cfRule type="cellIs" dxfId="378" priority="33" operator="greaterThan">
      <formula>$H$45</formula>
    </cfRule>
  </conditionalFormatting>
  <conditionalFormatting sqref="I46">
    <cfRule type="cellIs" dxfId="377" priority="32" operator="greaterThan">
      <formula>$H$46</formula>
    </cfRule>
  </conditionalFormatting>
  <conditionalFormatting sqref="I47">
    <cfRule type="cellIs" dxfId="376" priority="31" operator="greaterThan">
      <formula>$H$47</formula>
    </cfRule>
  </conditionalFormatting>
  <conditionalFormatting sqref="I48">
    <cfRule type="cellIs" dxfId="375" priority="30" operator="greaterThan">
      <formula>$H$48</formula>
    </cfRule>
  </conditionalFormatting>
  <conditionalFormatting sqref="I49">
    <cfRule type="cellIs" dxfId="374" priority="29" operator="greaterThan">
      <formula>$H$49</formula>
    </cfRule>
  </conditionalFormatting>
  <conditionalFormatting sqref="I50">
    <cfRule type="cellIs" dxfId="373" priority="28" operator="greaterThan">
      <formula>$H$50</formula>
    </cfRule>
  </conditionalFormatting>
  <conditionalFormatting sqref="I51">
    <cfRule type="cellIs" dxfId="372" priority="27" operator="greaterThan">
      <formula>$H$51</formula>
    </cfRule>
  </conditionalFormatting>
  <conditionalFormatting sqref="I8">
    <cfRule type="cellIs" dxfId="371" priority="26" operator="greaterThan">
      <formula>$H$8</formula>
    </cfRule>
  </conditionalFormatting>
  <conditionalFormatting sqref="I10">
    <cfRule type="cellIs" dxfId="370" priority="24" operator="greaterThan">
      <formula>$H$10</formula>
    </cfRule>
  </conditionalFormatting>
  <conditionalFormatting sqref="I11">
    <cfRule type="cellIs" dxfId="369" priority="23" operator="greaterThan">
      <formula>$H$11</formula>
    </cfRule>
  </conditionalFormatting>
  <conditionalFormatting sqref="I12:I13">
    <cfRule type="cellIs" dxfId="368" priority="22" operator="greaterThan">
      <formula>$H$12</formula>
    </cfRule>
  </conditionalFormatting>
  <conditionalFormatting sqref="I14:I15">
    <cfRule type="cellIs" dxfId="367" priority="21" operator="greaterThan">
      <formula>$H$14</formula>
    </cfRule>
  </conditionalFormatting>
  <conditionalFormatting sqref="I16:I17">
    <cfRule type="cellIs" dxfId="366" priority="20" operator="greaterThan">
      <formula>$H$16</formula>
    </cfRule>
  </conditionalFormatting>
  <conditionalFormatting sqref="I18">
    <cfRule type="cellIs" dxfId="365" priority="19" operator="greaterThan">
      <formula>$H$18</formula>
    </cfRule>
  </conditionalFormatting>
  <conditionalFormatting sqref="I19">
    <cfRule type="cellIs" dxfId="364" priority="18" operator="greaterThan">
      <formula>$H$19</formula>
    </cfRule>
  </conditionalFormatting>
  <conditionalFormatting sqref="I20">
    <cfRule type="cellIs" dxfId="363" priority="17" operator="greaterThan">
      <formula>$H$20</formula>
    </cfRule>
  </conditionalFormatting>
  <conditionalFormatting sqref="I21">
    <cfRule type="cellIs" dxfId="362" priority="16" operator="greaterThan">
      <formula>$H$21</formula>
    </cfRule>
  </conditionalFormatting>
  <conditionalFormatting sqref="I53">
    <cfRule type="cellIs" dxfId="361" priority="13" operator="greaterThan">
      <formula>$H$8</formula>
    </cfRule>
    <cfRule type="cellIs" dxfId="360" priority="14" operator="greaterThan">
      <formula>$H$7</formula>
    </cfRule>
    <cfRule type="cellIs" dxfId="359" priority="15" operator="greaterThan">
      <formula>$H$7</formula>
    </cfRule>
  </conditionalFormatting>
  <conditionalFormatting sqref="I53">
    <cfRule type="cellIs" dxfId="358" priority="11" operator="greaterThan">
      <formula>$H$26</formula>
    </cfRule>
    <cfRule type="cellIs" dxfId="357" priority="12" operator="greaterThan">
      <formula>$H$26</formula>
    </cfRule>
  </conditionalFormatting>
  <conditionalFormatting sqref="I52">
    <cfRule type="cellIs" dxfId="356" priority="3" operator="greaterThan">
      <formula>$H$52</formula>
    </cfRule>
    <cfRule type="cellIs" dxfId="355" priority="10" operator="greaterThan">
      <formula>$H$25</formula>
    </cfRule>
  </conditionalFormatting>
  <conditionalFormatting sqref="I55">
    <cfRule type="cellIs" dxfId="354" priority="7" operator="greaterThan">
      <formula>$H$8</formula>
    </cfRule>
    <cfRule type="cellIs" dxfId="353" priority="8" operator="greaterThan">
      <formula>$H$7</formula>
    </cfRule>
    <cfRule type="cellIs" dxfId="352" priority="9" operator="greaterThan">
      <formula>$H$7</formula>
    </cfRule>
  </conditionalFormatting>
  <conditionalFormatting sqref="I55">
    <cfRule type="cellIs" dxfId="351" priority="5" operator="greaterThan">
      <formula>$H$26</formula>
    </cfRule>
    <cfRule type="cellIs" dxfId="350" priority="6" operator="greaterThan">
      <formula>$H$26</formula>
    </cfRule>
  </conditionalFormatting>
  <conditionalFormatting sqref="I54">
    <cfRule type="cellIs" dxfId="349" priority="2" operator="greaterThan">
      <formula>$H$54</formula>
    </cfRule>
    <cfRule type="cellIs" dxfId="348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22529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22529" r:id="rId4" name="Control 1"/>
      </mc:Fallback>
    </mc:AlternateContent>
    <mc:AlternateContent xmlns:mc="http://schemas.openxmlformats.org/markup-compatibility/2006">
      <mc:Choice Requires="x14">
        <control shapeId="22530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0" r:id="rId6" name="Control 2"/>
      </mc:Fallback>
    </mc:AlternateContent>
    <mc:AlternateContent xmlns:mc="http://schemas.openxmlformats.org/markup-compatibility/2006">
      <mc:Choice Requires="x14">
        <control shapeId="22531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1" r:id="rId8" name="Control 3"/>
      </mc:Fallback>
    </mc:AlternateContent>
    <mc:AlternateContent xmlns:mc="http://schemas.openxmlformats.org/markup-compatibility/2006">
      <mc:Choice Requires="x14">
        <control shapeId="22532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2" r:id="rId10" name="Control 4"/>
      </mc:Fallback>
    </mc:AlternateContent>
    <mc:AlternateContent xmlns:mc="http://schemas.openxmlformats.org/markup-compatibility/2006">
      <mc:Choice Requires="x14">
        <control shapeId="22533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3" r:id="rId12" name="Control 5"/>
      </mc:Fallback>
    </mc:AlternateContent>
    <mc:AlternateContent xmlns:mc="http://schemas.openxmlformats.org/markup-compatibility/2006">
      <mc:Choice Requires="x14">
        <control shapeId="22534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4" r:id="rId14" name="Control 6"/>
      </mc:Fallback>
    </mc:AlternateContent>
    <mc:AlternateContent xmlns:mc="http://schemas.openxmlformats.org/markup-compatibility/2006">
      <mc:Choice Requires="x14">
        <control shapeId="22535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5" r:id="rId16" name="Control 7"/>
      </mc:Fallback>
    </mc:AlternateContent>
    <mc:AlternateContent xmlns:mc="http://schemas.openxmlformats.org/markup-compatibility/2006">
      <mc:Choice Requires="x14">
        <control shapeId="22536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6" r:id="rId18" name="Control 8"/>
      </mc:Fallback>
    </mc:AlternateContent>
    <mc:AlternateContent xmlns:mc="http://schemas.openxmlformats.org/markup-compatibility/2006">
      <mc:Choice Requires="x14">
        <control shapeId="22537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7" r:id="rId20" name="Control 9"/>
      </mc:Fallback>
    </mc:AlternateContent>
    <mc:AlternateContent xmlns:mc="http://schemas.openxmlformats.org/markup-compatibility/2006">
      <mc:Choice Requires="x14">
        <control shapeId="22538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8" r:id="rId22" name="Control 10"/>
      </mc:Fallback>
    </mc:AlternateContent>
    <mc:AlternateContent xmlns:mc="http://schemas.openxmlformats.org/markup-compatibility/2006">
      <mc:Choice Requires="x14">
        <control shapeId="22539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39" r:id="rId24" name="Control 11"/>
      </mc:Fallback>
    </mc:AlternateContent>
    <mc:AlternateContent xmlns:mc="http://schemas.openxmlformats.org/markup-compatibility/2006">
      <mc:Choice Requires="x14">
        <control shapeId="22540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40" r:id="rId26" name="Control 12"/>
      </mc:Fallback>
    </mc:AlternateContent>
    <mc:AlternateContent xmlns:mc="http://schemas.openxmlformats.org/markup-compatibility/2006">
      <mc:Choice Requires="x14">
        <control shapeId="22541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41" r:id="rId28" name="Control 13"/>
      </mc:Fallback>
    </mc:AlternateContent>
    <mc:AlternateContent xmlns:mc="http://schemas.openxmlformats.org/markup-compatibility/2006">
      <mc:Choice Requires="x14">
        <control shapeId="22542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42" r:id="rId30" name="Control 14"/>
      </mc:Fallback>
    </mc:AlternateContent>
    <mc:AlternateContent xmlns:mc="http://schemas.openxmlformats.org/markup-compatibility/2006">
      <mc:Choice Requires="x14">
        <control shapeId="22543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43" r:id="rId32" name="Control 15"/>
      </mc:Fallback>
    </mc:AlternateContent>
    <mc:AlternateContent xmlns:mc="http://schemas.openxmlformats.org/markup-compatibility/2006">
      <mc:Choice Requires="x14">
        <control shapeId="22544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2544" r:id="rId34" name="Control 16"/>
      </mc:Fallback>
    </mc:AlternateContent>
    <mc:AlternateContent xmlns:mc="http://schemas.openxmlformats.org/markup-compatibility/2006">
      <mc:Choice Requires="x14">
        <control shapeId="22545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22545" r:id="rId36" name="Control 17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TN280"/>
  <sheetViews>
    <sheetView zoomScaleNormal="100" workbookViewId="0">
      <selection activeCell="I5" sqref="I5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9.140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37</v>
      </c>
      <c r="C2" s="188"/>
      <c r="D2" s="188"/>
      <c r="E2" s="188"/>
      <c r="F2" s="188"/>
      <c r="G2" s="189"/>
      <c r="H2" s="144" t="s">
        <v>71</v>
      </c>
      <c r="I2" s="145"/>
      <c r="J2" s="145"/>
      <c r="K2" s="146"/>
      <c r="L2" s="23"/>
      <c r="M2" s="150"/>
      <c r="N2" s="153" t="s">
        <v>46</v>
      </c>
      <c r="O2" s="154"/>
      <c r="P2" s="154"/>
      <c r="Q2" s="154"/>
      <c r="R2" s="155"/>
      <c r="S2" s="102" t="s">
        <v>55</v>
      </c>
      <c r="T2" s="10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3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3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3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3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9"/>
      <c r="L3" s="24"/>
      <c r="M3" s="151"/>
      <c r="N3" s="156"/>
      <c r="O3" s="157"/>
      <c r="P3" s="157"/>
      <c r="Q3" s="157"/>
      <c r="R3" s="158"/>
      <c r="S3" s="104"/>
      <c r="T3" s="105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3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3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3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3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74</v>
      </c>
      <c r="I4" s="14" t="s">
        <v>47</v>
      </c>
      <c r="J4" s="22" t="s">
        <v>48</v>
      </c>
      <c r="K4" s="29" t="s">
        <v>56</v>
      </c>
      <c r="L4" s="27"/>
      <c r="M4" s="151"/>
      <c r="N4" s="15" t="s">
        <v>72</v>
      </c>
      <c r="O4" s="15" t="s">
        <v>73</v>
      </c>
      <c r="P4" s="15" t="s">
        <v>74</v>
      </c>
      <c r="Q4" s="15" t="s">
        <v>75</v>
      </c>
      <c r="R4" s="15" t="s">
        <v>76</v>
      </c>
      <c r="S4" s="106"/>
      <c r="T4" s="10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3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3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3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3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15571</v>
      </c>
      <c r="I5" s="48"/>
      <c r="J5" s="49">
        <f xml:space="preserve"> H5-I5</f>
        <v>15571</v>
      </c>
      <c r="K5" s="50">
        <f>J5/98</f>
        <v>158.88775510204081</v>
      </c>
      <c r="L5" s="6"/>
      <c r="M5" s="151"/>
      <c r="N5" s="55">
        <v>12742</v>
      </c>
      <c r="O5" s="55">
        <v>17707</v>
      </c>
      <c r="P5" s="55">
        <v>15571</v>
      </c>
      <c r="Q5" s="55">
        <v>15491</v>
      </c>
      <c r="R5" s="55">
        <v>19025</v>
      </c>
      <c r="S5" s="108" t="s">
        <v>50</v>
      </c>
      <c r="T5" s="10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3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3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3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3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10761</v>
      </c>
      <c r="I6" s="34"/>
      <c r="J6" s="51">
        <f t="shared" ref="J6:J12" si="0">H6-I6</f>
        <v>10761</v>
      </c>
      <c r="K6" s="52">
        <f>J6/128</f>
        <v>84.0703125</v>
      </c>
      <c r="L6" s="6"/>
      <c r="M6" s="151"/>
      <c r="N6" s="25">
        <v>7937</v>
      </c>
      <c r="O6" s="25">
        <v>11108</v>
      </c>
      <c r="P6" s="25">
        <v>10761</v>
      </c>
      <c r="Q6" s="25">
        <v>11346</v>
      </c>
      <c r="R6" s="25">
        <v>13824</v>
      </c>
      <c r="S6" s="113" t="s">
        <v>49</v>
      </c>
      <c r="T6" s="11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3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3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3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3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 spans="1:534" ht="30" customHeight="1" x14ac:dyDescent="0.25">
      <c r="A7" s="183"/>
      <c r="B7" s="161"/>
      <c r="C7" s="162"/>
      <c r="D7" s="115" t="s">
        <v>1</v>
      </c>
      <c r="E7" s="116"/>
      <c r="F7" s="116"/>
      <c r="G7" s="117"/>
      <c r="H7" s="92">
        <v>1326</v>
      </c>
      <c r="I7" s="9"/>
      <c r="J7" s="37">
        <f t="shared" si="0"/>
        <v>1326</v>
      </c>
      <c r="K7" s="96">
        <f>J7/100</f>
        <v>13.26</v>
      </c>
      <c r="L7" s="6"/>
      <c r="M7" s="151"/>
      <c r="N7" s="98">
        <v>1168</v>
      </c>
      <c r="O7" s="92">
        <v>1661</v>
      </c>
      <c r="P7" s="92">
        <v>1326</v>
      </c>
      <c r="Q7" s="92">
        <v>1297</v>
      </c>
      <c r="R7" s="94">
        <v>985</v>
      </c>
      <c r="S7" s="118" t="s">
        <v>53</v>
      </c>
      <c r="T7" s="119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3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3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3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3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 spans="1:534" ht="30" customHeight="1" x14ac:dyDescent="0.25">
      <c r="A8" s="183"/>
      <c r="B8" s="161"/>
      <c r="C8" s="162"/>
      <c r="D8" s="124" t="s">
        <v>2</v>
      </c>
      <c r="E8" s="125"/>
      <c r="F8" s="125"/>
      <c r="G8" s="126"/>
      <c r="H8" s="16">
        <v>2555</v>
      </c>
      <c r="I8" s="8"/>
      <c r="J8" s="26">
        <f t="shared" si="0"/>
        <v>2555</v>
      </c>
      <c r="K8" s="30">
        <f>J8/90</f>
        <v>28.388888888888889</v>
      </c>
      <c r="L8" s="6"/>
      <c r="M8" s="151"/>
      <c r="N8" s="11">
        <v>2555</v>
      </c>
      <c r="O8" s="16">
        <v>2682</v>
      </c>
      <c r="P8" s="16">
        <v>2555</v>
      </c>
      <c r="Q8" s="16">
        <v>2187</v>
      </c>
      <c r="R8" s="17">
        <v>3945</v>
      </c>
      <c r="S8" s="120"/>
      <c r="T8" s="121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3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3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3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3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</row>
    <row r="9" spans="1:534" ht="30" customHeight="1" x14ac:dyDescent="0.25">
      <c r="A9" s="183"/>
      <c r="B9" s="161"/>
      <c r="C9" s="162"/>
      <c r="D9" s="124" t="s">
        <v>3</v>
      </c>
      <c r="E9" s="125"/>
      <c r="F9" s="125"/>
      <c r="G9" s="126"/>
      <c r="H9" s="16">
        <v>148</v>
      </c>
      <c r="I9" s="8"/>
      <c r="J9" s="26">
        <f t="shared" si="0"/>
        <v>148</v>
      </c>
      <c r="K9" s="30">
        <f>J9/148</f>
        <v>1</v>
      </c>
      <c r="L9" s="6"/>
      <c r="M9" s="151"/>
      <c r="N9" s="11">
        <v>0</v>
      </c>
      <c r="O9" s="16">
        <v>317</v>
      </c>
      <c r="P9" s="16">
        <v>148</v>
      </c>
      <c r="Q9" s="16">
        <v>524</v>
      </c>
      <c r="R9" s="17">
        <v>108</v>
      </c>
      <c r="S9" s="120"/>
      <c r="T9" s="121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3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3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3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3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</row>
    <row r="10" spans="1:534" ht="30" customHeight="1" x14ac:dyDescent="0.25">
      <c r="A10" s="183"/>
      <c r="B10" s="161"/>
      <c r="C10" s="162"/>
      <c r="D10" s="124" t="s">
        <v>4</v>
      </c>
      <c r="E10" s="125"/>
      <c r="F10" s="125"/>
      <c r="G10" s="126"/>
      <c r="H10" s="16">
        <v>479</v>
      </c>
      <c r="I10" s="8"/>
      <c r="J10" s="26">
        <f t="shared" si="0"/>
        <v>479</v>
      </c>
      <c r="K10" s="30">
        <f>J10/128</f>
        <v>3.7421875</v>
      </c>
      <c r="L10" s="6"/>
      <c r="M10" s="151"/>
      <c r="N10" s="11">
        <v>382</v>
      </c>
      <c r="O10" s="16">
        <v>464</v>
      </c>
      <c r="P10" s="16">
        <v>479</v>
      </c>
      <c r="Q10" s="16">
        <v>334</v>
      </c>
      <c r="R10" s="17">
        <v>312</v>
      </c>
      <c r="S10" s="120"/>
      <c r="T10" s="121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3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3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3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3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 spans="1:534" ht="30" customHeight="1" x14ac:dyDescent="0.25">
      <c r="A11" s="183"/>
      <c r="B11" s="161"/>
      <c r="C11" s="162"/>
      <c r="D11" s="124" t="s">
        <v>5</v>
      </c>
      <c r="E11" s="125"/>
      <c r="F11" s="125"/>
      <c r="G11" s="126"/>
      <c r="H11" s="16">
        <v>499</v>
      </c>
      <c r="I11" s="8"/>
      <c r="J11" s="26">
        <f t="shared" si="0"/>
        <v>499</v>
      </c>
      <c r="K11" s="30">
        <f>J11/168</f>
        <v>2.9702380952380953</v>
      </c>
      <c r="L11" s="6"/>
      <c r="M11" s="151"/>
      <c r="N11" s="11">
        <v>171</v>
      </c>
      <c r="O11" s="16">
        <v>168</v>
      </c>
      <c r="P11" s="16">
        <v>499</v>
      </c>
      <c r="Q11" s="16">
        <v>800</v>
      </c>
      <c r="R11" s="17">
        <v>532</v>
      </c>
      <c r="S11" s="120"/>
      <c r="T11" s="121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3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3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3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3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300</v>
      </c>
      <c r="I12" s="136"/>
      <c r="J12" s="138">
        <f t="shared" si="0"/>
        <v>300</v>
      </c>
      <c r="K12" s="140">
        <f>J12/60</f>
        <v>5</v>
      </c>
      <c r="L12" s="6"/>
      <c r="M12" s="151"/>
      <c r="N12" s="142">
        <v>232</v>
      </c>
      <c r="O12" s="132">
        <v>30</v>
      </c>
      <c r="P12" s="132">
        <v>300</v>
      </c>
      <c r="Q12" s="132">
        <v>90</v>
      </c>
      <c r="R12" s="134">
        <v>60</v>
      </c>
      <c r="S12" s="120"/>
      <c r="T12" s="12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3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3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3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3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 spans="1:534" ht="15.75" customHeight="1" x14ac:dyDescent="0.25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151"/>
      <c r="N13" s="143"/>
      <c r="O13" s="133"/>
      <c r="P13" s="133"/>
      <c r="Q13" s="133"/>
      <c r="R13" s="135"/>
      <c r="S13" s="120"/>
      <c r="T13" s="12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3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3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3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3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918</v>
      </c>
      <c r="I14" s="136"/>
      <c r="J14" s="138">
        <f>H14-I14</f>
        <v>918</v>
      </c>
      <c r="K14" s="140">
        <f>J14/78</f>
        <v>11.76923076923077</v>
      </c>
      <c r="L14" s="6"/>
      <c r="M14" s="151"/>
      <c r="N14" s="142">
        <v>965</v>
      </c>
      <c r="O14" s="132">
        <v>1895</v>
      </c>
      <c r="P14" s="132">
        <v>918</v>
      </c>
      <c r="Q14" s="132">
        <v>1334</v>
      </c>
      <c r="R14" s="134">
        <v>870</v>
      </c>
      <c r="S14" s="120"/>
      <c r="T14" s="121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3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3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3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3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 spans="1:534" ht="15.75" customHeight="1" x14ac:dyDescent="0.25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151"/>
      <c r="N15" s="143"/>
      <c r="O15" s="133"/>
      <c r="P15" s="133"/>
      <c r="Q15" s="133"/>
      <c r="R15" s="135"/>
      <c r="S15" s="120"/>
      <c r="T15" s="121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3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3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3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3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156</v>
      </c>
      <c r="I16" s="136"/>
      <c r="J16" s="138">
        <f>H16-I16</f>
        <v>156</v>
      </c>
      <c r="K16" s="140">
        <f>J16/88</f>
        <v>1.7727272727272727</v>
      </c>
      <c r="L16" s="6"/>
      <c r="M16" s="151"/>
      <c r="N16" s="142">
        <v>-78</v>
      </c>
      <c r="O16" s="132">
        <v>574</v>
      </c>
      <c r="P16" s="132">
        <v>156</v>
      </c>
      <c r="Q16" s="132">
        <v>1013</v>
      </c>
      <c r="R16" s="134">
        <v>284</v>
      </c>
      <c r="S16" s="120"/>
      <c r="T16" s="121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3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3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3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3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 spans="1:534" ht="15.75" customHeight="1" x14ac:dyDescent="0.25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151"/>
      <c r="N17" s="143"/>
      <c r="O17" s="133"/>
      <c r="P17" s="133"/>
      <c r="Q17" s="133"/>
      <c r="R17" s="135"/>
      <c r="S17" s="120"/>
      <c r="T17" s="121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3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3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3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 spans="1:534" ht="30" customHeight="1" x14ac:dyDescent="0.25">
      <c r="A18" s="183"/>
      <c r="B18" s="161"/>
      <c r="C18" s="162"/>
      <c r="D18" s="124" t="s">
        <v>9</v>
      </c>
      <c r="E18" s="125"/>
      <c r="F18" s="125"/>
      <c r="G18" s="126"/>
      <c r="H18" s="16">
        <v>905</v>
      </c>
      <c r="I18" s="8"/>
      <c r="J18" s="26">
        <f>H18-I18</f>
        <v>905</v>
      </c>
      <c r="K18" s="30">
        <f>J18/68</f>
        <v>13.308823529411764</v>
      </c>
      <c r="L18" s="6"/>
      <c r="M18" s="151"/>
      <c r="N18" s="11">
        <v>697</v>
      </c>
      <c r="O18" s="16">
        <v>743</v>
      </c>
      <c r="P18" s="16">
        <v>905</v>
      </c>
      <c r="Q18" s="16">
        <v>944</v>
      </c>
      <c r="R18" s="17">
        <v>1120</v>
      </c>
      <c r="S18" s="120"/>
      <c r="T18" s="121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3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3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3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3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 spans="1:534" ht="30" customHeight="1" x14ac:dyDescent="0.25">
      <c r="A19" s="183"/>
      <c r="B19" s="161"/>
      <c r="C19" s="162"/>
      <c r="D19" s="124" t="s">
        <v>10</v>
      </c>
      <c r="E19" s="125"/>
      <c r="F19" s="125"/>
      <c r="G19" s="126"/>
      <c r="H19" s="16">
        <v>2138</v>
      </c>
      <c r="I19" s="8"/>
      <c r="J19" s="26">
        <f>H19-I19</f>
        <v>2138</v>
      </c>
      <c r="K19" s="30">
        <f>J19/108</f>
        <v>19.796296296296298</v>
      </c>
      <c r="L19" s="6"/>
      <c r="M19" s="151"/>
      <c r="N19" s="11">
        <v>1586</v>
      </c>
      <c r="O19" s="16">
        <v>2497</v>
      </c>
      <c r="P19" s="16">
        <v>2138</v>
      </c>
      <c r="Q19" s="16">
        <v>2379</v>
      </c>
      <c r="R19" s="17">
        <v>4537</v>
      </c>
      <c r="S19" s="120"/>
      <c r="T19" s="121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3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3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3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 spans="1:534" ht="30" customHeight="1" x14ac:dyDescent="0.25">
      <c r="A20" s="183"/>
      <c r="B20" s="161"/>
      <c r="C20" s="162"/>
      <c r="D20" s="124" t="s">
        <v>11</v>
      </c>
      <c r="E20" s="125"/>
      <c r="F20" s="125"/>
      <c r="G20" s="126"/>
      <c r="H20" s="16">
        <v>560</v>
      </c>
      <c r="I20" s="8"/>
      <c r="J20" s="26">
        <f>H20-I20</f>
        <v>560</v>
      </c>
      <c r="K20" s="30">
        <f>J20/250</f>
        <v>2.2400000000000002</v>
      </c>
      <c r="L20" s="6"/>
      <c r="M20" s="151"/>
      <c r="N20" s="11">
        <v>0</v>
      </c>
      <c r="O20" s="16">
        <v>0</v>
      </c>
      <c r="P20" s="16">
        <v>560</v>
      </c>
      <c r="Q20" s="16">
        <v>-250</v>
      </c>
      <c r="R20" s="17">
        <v>500</v>
      </c>
      <c r="S20" s="120"/>
      <c r="T20" s="121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3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3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3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 spans="1:534" ht="30" customHeight="1" x14ac:dyDescent="0.25">
      <c r="A21" s="183"/>
      <c r="B21" s="161"/>
      <c r="C21" s="162"/>
      <c r="D21" s="124" t="s">
        <v>12</v>
      </c>
      <c r="E21" s="125"/>
      <c r="F21" s="125"/>
      <c r="G21" s="126"/>
      <c r="H21" s="16">
        <v>198</v>
      </c>
      <c r="I21" s="8"/>
      <c r="J21" s="26">
        <f>H21-I21</f>
        <v>198</v>
      </c>
      <c r="K21" s="30">
        <f>J21/98</f>
        <v>2.0204081632653059</v>
      </c>
      <c r="L21" s="6"/>
      <c r="M21" s="151"/>
      <c r="N21" s="11">
        <v>0</v>
      </c>
      <c r="O21" s="16">
        <v>0</v>
      </c>
      <c r="P21" s="16">
        <v>198</v>
      </c>
      <c r="Q21" s="16">
        <v>291</v>
      </c>
      <c r="R21" s="17">
        <v>128</v>
      </c>
      <c r="S21" s="120"/>
      <c r="T21" s="121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3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3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3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 spans="1:534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299</v>
      </c>
      <c r="I22" s="136"/>
      <c r="J22" s="138">
        <f>H22-I22</f>
        <v>299</v>
      </c>
      <c r="K22" s="140">
        <f>J22/88</f>
        <v>3.3977272727272729</v>
      </c>
      <c r="L22" s="6"/>
      <c r="M22" s="151"/>
      <c r="N22" s="142">
        <v>140</v>
      </c>
      <c r="O22" s="132">
        <v>136</v>
      </c>
      <c r="P22" s="132">
        <v>299</v>
      </c>
      <c r="Q22" s="132">
        <v>60</v>
      </c>
      <c r="R22" s="134">
        <v>176</v>
      </c>
      <c r="S22" s="120"/>
      <c r="T22" s="121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3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3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3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 spans="1:534" ht="15.75" customHeight="1" x14ac:dyDescent="0.25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151"/>
      <c r="N23" s="143"/>
      <c r="O23" s="133"/>
      <c r="P23" s="133"/>
      <c r="Q23" s="133"/>
      <c r="R23" s="135"/>
      <c r="S23" s="120"/>
      <c r="T23" s="121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3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3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 spans="1:534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91">
        <v>281</v>
      </c>
      <c r="I24" s="10"/>
      <c r="J24" s="31">
        <f>H24-I24</f>
        <v>281</v>
      </c>
      <c r="K24" s="95">
        <f>J24/78</f>
        <v>3.6025641025641026</v>
      </c>
      <c r="L24" s="6"/>
      <c r="M24" s="151"/>
      <c r="N24" s="97">
        <v>118</v>
      </c>
      <c r="O24" s="91">
        <v>-59</v>
      </c>
      <c r="P24" s="91">
        <v>281</v>
      </c>
      <c r="Q24" s="91">
        <v>343</v>
      </c>
      <c r="R24" s="93">
        <v>268</v>
      </c>
      <c r="S24" s="122"/>
      <c r="T24" s="123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3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3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3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 spans="1:534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2472</v>
      </c>
      <c r="I25" s="34"/>
      <c r="J25" s="35">
        <f>H25-I25</f>
        <v>2472</v>
      </c>
      <c r="K25" s="36">
        <f>J25/58</f>
        <v>42.620689655172413</v>
      </c>
      <c r="L25" s="6"/>
      <c r="M25" s="151"/>
      <c r="N25" s="25">
        <v>2659</v>
      </c>
      <c r="O25" s="25">
        <v>3576</v>
      </c>
      <c r="P25" s="25">
        <v>2472</v>
      </c>
      <c r="Q25" s="25">
        <v>2330</v>
      </c>
      <c r="R25" s="25">
        <v>2833</v>
      </c>
      <c r="S25" s="113" t="s">
        <v>51</v>
      </c>
      <c r="T25" s="11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3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3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3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 spans="1:534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612</v>
      </c>
      <c r="I26" s="175"/>
      <c r="J26" s="176">
        <f>H26-I26</f>
        <v>612</v>
      </c>
      <c r="K26" s="178">
        <f>J26/58</f>
        <v>10.551724137931034</v>
      </c>
      <c r="L26" s="6"/>
      <c r="M26" s="151"/>
      <c r="N26" s="180">
        <v>554</v>
      </c>
      <c r="O26" s="181">
        <v>1160</v>
      </c>
      <c r="P26" s="181">
        <v>612</v>
      </c>
      <c r="Q26" s="181">
        <v>768</v>
      </c>
      <c r="R26" s="168">
        <v>803</v>
      </c>
      <c r="S26" s="118" t="s">
        <v>53</v>
      </c>
      <c r="T26" s="119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3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3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3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 spans="1:534" ht="15.75" customHeight="1" x14ac:dyDescent="0.25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151"/>
      <c r="N27" s="143"/>
      <c r="O27" s="133"/>
      <c r="P27" s="133"/>
      <c r="Q27" s="133"/>
      <c r="R27" s="135"/>
      <c r="S27" s="120"/>
      <c r="T27" s="121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3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3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3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3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 spans="1:534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246</v>
      </c>
      <c r="I28" s="136"/>
      <c r="J28" s="138">
        <f>H28-I28</f>
        <v>246</v>
      </c>
      <c r="K28" s="140">
        <f>J28/88</f>
        <v>2.7954545454545454</v>
      </c>
      <c r="L28" s="6"/>
      <c r="M28" s="151"/>
      <c r="N28" s="142">
        <v>288</v>
      </c>
      <c r="O28" s="132">
        <v>404</v>
      </c>
      <c r="P28" s="132">
        <v>246</v>
      </c>
      <c r="Q28" s="132">
        <v>90</v>
      </c>
      <c r="R28" s="134">
        <v>305</v>
      </c>
      <c r="S28" s="120"/>
      <c r="T28" s="121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3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3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3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3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 spans="1:534" ht="15.75" customHeight="1" x14ac:dyDescent="0.25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151"/>
      <c r="N29" s="143"/>
      <c r="O29" s="133"/>
      <c r="P29" s="133"/>
      <c r="Q29" s="133"/>
      <c r="R29" s="135"/>
      <c r="S29" s="120"/>
      <c r="T29" s="121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3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3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3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3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 spans="1:534" ht="30.75" customHeight="1" x14ac:dyDescent="0.25">
      <c r="A30" s="183"/>
      <c r="B30" s="161"/>
      <c r="C30" s="162"/>
      <c r="D30" s="124" t="s">
        <v>18</v>
      </c>
      <c r="E30" s="125"/>
      <c r="F30" s="125"/>
      <c r="G30" s="126"/>
      <c r="H30" s="16">
        <v>1303</v>
      </c>
      <c r="I30" s="8"/>
      <c r="J30" s="26">
        <f>H30-I30</f>
        <v>1303</v>
      </c>
      <c r="K30" s="30">
        <f>J30/48</f>
        <v>27.145833333333332</v>
      </c>
      <c r="L30" s="6"/>
      <c r="M30" s="151"/>
      <c r="N30" s="11">
        <v>1022</v>
      </c>
      <c r="O30" s="16">
        <v>1120</v>
      </c>
      <c r="P30" s="16">
        <v>1303</v>
      </c>
      <c r="Q30" s="16">
        <v>958</v>
      </c>
      <c r="R30" s="17">
        <v>1191</v>
      </c>
      <c r="S30" s="120"/>
      <c r="T30" s="121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3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3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3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3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 spans="1:534" ht="32.25" customHeight="1" x14ac:dyDescent="0.25">
      <c r="A31" s="183"/>
      <c r="B31" s="161"/>
      <c r="C31" s="162"/>
      <c r="D31" s="124" t="s">
        <v>19</v>
      </c>
      <c r="E31" s="125"/>
      <c r="F31" s="125"/>
      <c r="G31" s="126"/>
      <c r="H31" s="16">
        <v>20</v>
      </c>
      <c r="I31" s="8"/>
      <c r="J31" s="26">
        <f>H31-I31</f>
        <v>20</v>
      </c>
      <c r="K31" s="30">
        <f>J31/58</f>
        <v>0.34482758620689657</v>
      </c>
      <c r="L31" s="6"/>
      <c r="M31" s="151"/>
      <c r="N31" s="11">
        <v>96</v>
      </c>
      <c r="O31" s="16">
        <v>48</v>
      </c>
      <c r="P31" s="16">
        <v>20</v>
      </c>
      <c r="Q31" s="16">
        <v>0</v>
      </c>
      <c r="R31" s="17">
        <v>0</v>
      </c>
      <c r="S31" s="120"/>
      <c r="T31" s="121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3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3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3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3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 spans="1:534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259</v>
      </c>
      <c r="I32" s="136"/>
      <c r="J32" s="138">
        <f>H32-I32</f>
        <v>259</v>
      </c>
      <c r="K32" s="169">
        <f>J32/38</f>
        <v>6.8157894736842106</v>
      </c>
      <c r="L32" s="6"/>
      <c r="M32" s="151"/>
      <c r="N32" s="142">
        <v>682</v>
      </c>
      <c r="O32" s="132">
        <v>844</v>
      </c>
      <c r="P32" s="132">
        <v>259</v>
      </c>
      <c r="Q32" s="132">
        <v>498</v>
      </c>
      <c r="R32" s="134">
        <v>535</v>
      </c>
      <c r="S32" s="120"/>
      <c r="T32" s="121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3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3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3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3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 spans="1:534" ht="15.75" customHeight="1" x14ac:dyDescent="0.25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151"/>
      <c r="N33" s="143"/>
      <c r="O33" s="133"/>
      <c r="P33" s="133"/>
      <c r="Q33" s="133"/>
      <c r="R33" s="135"/>
      <c r="S33" s="120"/>
      <c r="T33" s="121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3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3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3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3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 spans="1:534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91">
        <v>32</v>
      </c>
      <c r="I34" s="10"/>
      <c r="J34" s="31">
        <f t="shared" ref="J34:J39" si="1">H34-I34</f>
        <v>32</v>
      </c>
      <c r="K34" s="95">
        <f>J34/28</f>
        <v>1.1428571428571428</v>
      </c>
      <c r="L34" s="6"/>
      <c r="M34" s="151"/>
      <c r="N34" s="97">
        <v>16</v>
      </c>
      <c r="O34" s="91">
        <v>0</v>
      </c>
      <c r="P34" s="91">
        <v>32</v>
      </c>
      <c r="Q34" s="91">
        <v>16</v>
      </c>
      <c r="R34" s="93">
        <v>0</v>
      </c>
      <c r="S34" s="122"/>
      <c r="T34" s="123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3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3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3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3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 spans="1:534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2314</v>
      </c>
      <c r="I35" s="34"/>
      <c r="J35" s="35">
        <f t="shared" si="1"/>
        <v>2314</v>
      </c>
      <c r="K35" s="36">
        <f>J35/20</f>
        <v>115.7</v>
      </c>
      <c r="L35" s="6"/>
      <c r="M35" s="151"/>
      <c r="N35" s="25">
        <v>2104</v>
      </c>
      <c r="O35" s="25">
        <v>2946</v>
      </c>
      <c r="P35" s="25">
        <v>2314</v>
      </c>
      <c r="Q35" s="25">
        <v>1872</v>
      </c>
      <c r="R35" s="25">
        <v>2313</v>
      </c>
      <c r="S35" s="113" t="s">
        <v>52</v>
      </c>
      <c r="T35" s="11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3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3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3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3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 spans="1:534" ht="30.75" customHeight="1" x14ac:dyDescent="0.25">
      <c r="A36" s="183"/>
      <c r="B36" s="161"/>
      <c r="C36" s="162"/>
      <c r="D36" s="115" t="s">
        <v>23</v>
      </c>
      <c r="E36" s="116"/>
      <c r="F36" s="116"/>
      <c r="G36" s="117"/>
      <c r="H36" s="92">
        <v>30</v>
      </c>
      <c r="I36" s="9"/>
      <c r="J36" s="37">
        <f t="shared" si="1"/>
        <v>30</v>
      </c>
      <c r="K36" s="96">
        <f>J36/150</f>
        <v>0.2</v>
      </c>
      <c r="L36" s="6"/>
      <c r="M36" s="151"/>
      <c r="N36" s="98">
        <v>8</v>
      </c>
      <c r="O36" s="92">
        <v>0</v>
      </c>
      <c r="P36" s="92">
        <v>30</v>
      </c>
      <c r="Q36" s="92">
        <v>30</v>
      </c>
      <c r="R36" s="94">
        <v>22</v>
      </c>
      <c r="S36" s="118" t="s">
        <v>53</v>
      </c>
      <c r="T36" s="119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3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3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3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3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 spans="1:534" ht="30" customHeight="1" x14ac:dyDescent="0.25">
      <c r="A37" s="183"/>
      <c r="B37" s="161"/>
      <c r="C37" s="162"/>
      <c r="D37" s="124" t="s">
        <v>24</v>
      </c>
      <c r="E37" s="125"/>
      <c r="F37" s="125"/>
      <c r="G37" s="126"/>
      <c r="H37" s="16">
        <v>496</v>
      </c>
      <c r="I37" s="8"/>
      <c r="J37" s="26">
        <f t="shared" si="1"/>
        <v>496</v>
      </c>
      <c r="K37" s="30">
        <f>J37/38</f>
        <v>13.052631578947368</v>
      </c>
      <c r="L37" s="6"/>
      <c r="M37" s="151"/>
      <c r="N37" s="11">
        <v>498</v>
      </c>
      <c r="O37" s="16">
        <v>563</v>
      </c>
      <c r="P37" s="16">
        <v>496</v>
      </c>
      <c r="Q37" s="16">
        <v>530</v>
      </c>
      <c r="R37" s="17">
        <v>515</v>
      </c>
      <c r="S37" s="120"/>
      <c r="T37" s="121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3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3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3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3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 spans="1:534" ht="33.75" customHeight="1" x14ac:dyDescent="0.25">
      <c r="A38" s="183"/>
      <c r="B38" s="161"/>
      <c r="C38" s="162"/>
      <c r="D38" s="124" t="s">
        <v>25</v>
      </c>
      <c r="E38" s="125"/>
      <c r="F38" s="125"/>
      <c r="G38" s="126"/>
      <c r="H38" s="16">
        <v>405</v>
      </c>
      <c r="I38" s="8"/>
      <c r="J38" s="26">
        <f t="shared" si="1"/>
        <v>405</v>
      </c>
      <c r="K38" s="30">
        <f>J38/68</f>
        <v>5.9558823529411766</v>
      </c>
      <c r="L38" s="6"/>
      <c r="M38" s="151"/>
      <c r="N38" s="11">
        <v>286</v>
      </c>
      <c r="O38" s="16">
        <v>707</v>
      </c>
      <c r="P38" s="16">
        <v>405</v>
      </c>
      <c r="Q38" s="16">
        <v>109</v>
      </c>
      <c r="R38" s="17">
        <v>314</v>
      </c>
      <c r="S38" s="120"/>
      <c r="T38" s="121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3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3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3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3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 spans="1:534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96</v>
      </c>
      <c r="I39" s="136"/>
      <c r="J39" s="138">
        <f t="shared" si="1"/>
        <v>96</v>
      </c>
      <c r="K39" s="140">
        <f>J39/58</f>
        <v>1.6551724137931034</v>
      </c>
      <c r="L39" s="6"/>
      <c r="M39" s="151"/>
      <c r="N39" s="142">
        <v>112</v>
      </c>
      <c r="O39" s="132">
        <v>76</v>
      </c>
      <c r="P39" s="132">
        <v>96</v>
      </c>
      <c r="Q39" s="132">
        <v>106</v>
      </c>
      <c r="R39" s="134">
        <v>50</v>
      </c>
      <c r="S39" s="120"/>
      <c r="T39" s="121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3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3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3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3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 spans="1:534" ht="15.75" customHeight="1" x14ac:dyDescent="0.25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151"/>
      <c r="N40" s="143"/>
      <c r="O40" s="133"/>
      <c r="P40" s="133"/>
      <c r="Q40" s="133"/>
      <c r="R40" s="135"/>
      <c r="S40" s="120"/>
      <c r="T40" s="121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3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3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3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3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 spans="1:534" ht="30" customHeight="1" x14ac:dyDescent="0.25">
      <c r="A41" s="183"/>
      <c r="B41" s="161"/>
      <c r="C41" s="162"/>
      <c r="D41" s="124" t="s">
        <v>27</v>
      </c>
      <c r="E41" s="125"/>
      <c r="F41" s="125"/>
      <c r="G41" s="126"/>
      <c r="H41" s="16">
        <v>81</v>
      </c>
      <c r="I41" s="8"/>
      <c r="J41" s="26">
        <f>H41-I41</f>
        <v>81</v>
      </c>
      <c r="K41" s="30">
        <f>J41/20</f>
        <v>4.05</v>
      </c>
      <c r="L41" s="6"/>
      <c r="M41" s="151"/>
      <c r="N41" s="11">
        <v>95</v>
      </c>
      <c r="O41" s="16">
        <v>20</v>
      </c>
      <c r="P41" s="16">
        <v>81</v>
      </c>
      <c r="Q41" s="16">
        <v>0</v>
      </c>
      <c r="R41" s="17">
        <v>74</v>
      </c>
      <c r="S41" s="120"/>
      <c r="T41" s="121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3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3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3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3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 spans="1:534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0</v>
      </c>
      <c r="I42" s="136"/>
      <c r="J42" s="138">
        <f>H42-I42</f>
        <v>0</v>
      </c>
      <c r="K42" s="140">
        <f>J42/48</f>
        <v>0</v>
      </c>
      <c r="L42" s="6"/>
      <c r="M42" s="151"/>
      <c r="N42" s="142">
        <v>0</v>
      </c>
      <c r="O42" s="132">
        <v>0</v>
      </c>
      <c r="P42" s="132">
        <v>0</v>
      </c>
      <c r="Q42" s="132">
        <v>0</v>
      </c>
      <c r="R42" s="134">
        <v>0</v>
      </c>
      <c r="S42" s="120"/>
      <c r="T42" s="121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3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3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3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3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 spans="1:534" ht="15.75" customHeight="1" x14ac:dyDescent="0.25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151"/>
      <c r="N43" s="143"/>
      <c r="O43" s="133"/>
      <c r="P43" s="133"/>
      <c r="Q43" s="133"/>
      <c r="R43" s="135"/>
      <c r="S43" s="120"/>
      <c r="T43" s="121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3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3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3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3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 spans="1:534" ht="30" customHeight="1" x14ac:dyDescent="0.25">
      <c r="A44" s="183"/>
      <c r="B44" s="161"/>
      <c r="C44" s="162"/>
      <c r="D44" s="124" t="s">
        <v>29</v>
      </c>
      <c r="E44" s="125"/>
      <c r="F44" s="125"/>
      <c r="G44" s="126"/>
      <c r="H44" s="16">
        <v>231</v>
      </c>
      <c r="I44" s="8"/>
      <c r="J44" s="26">
        <f t="shared" ref="J44:J55" si="2">H44-I44</f>
        <v>231</v>
      </c>
      <c r="K44" s="30">
        <f>J44/18</f>
        <v>12.833333333333334</v>
      </c>
      <c r="L44" s="6"/>
      <c r="M44" s="151"/>
      <c r="N44" s="11">
        <v>120</v>
      </c>
      <c r="O44" s="16">
        <v>90</v>
      </c>
      <c r="P44" s="16">
        <v>231</v>
      </c>
      <c r="Q44" s="16">
        <v>174</v>
      </c>
      <c r="R44" s="17">
        <v>98</v>
      </c>
      <c r="S44" s="120"/>
      <c r="T44" s="121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3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3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3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3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 spans="1:534" ht="30" customHeight="1" x14ac:dyDescent="0.25">
      <c r="A45" s="183"/>
      <c r="B45" s="161"/>
      <c r="C45" s="162"/>
      <c r="D45" s="124" t="s">
        <v>30</v>
      </c>
      <c r="E45" s="125"/>
      <c r="F45" s="125"/>
      <c r="G45" s="126"/>
      <c r="H45" s="16">
        <v>217</v>
      </c>
      <c r="I45" s="8"/>
      <c r="J45" s="26">
        <f t="shared" si="2"/>
        <v>217</v>
      </c>
      <c r="K45" s="30">
        <f>J45/48</f>
        <v>4.520833333333333</v>
      </c>
      <c r="L45" s="6"/>
      <c r="M45" s="151"/>
      <c r="N45" s="11">
        <v>184</v>
      </c>
      <c r="O45" s="16">
        <v>947</v>
      </c>
      <c r="P45" s="16">
        <v>217</v>
      </c>
      <c r="Q45" s="16">
        <v>232</v>
      </c>
      <c r="R45" s="17">
        <v>684</v>
      </c>
      <c r="S45" s="120"/>
      <c r="T45" s="121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3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3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3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 spans="1:534" ht="30" customHeight="1" x14ac:dyDescent="0.25">
      <c r="A46" s="183"/>
      <c r="B46" s="161"/>
      <c r="C46" s="162"/>
      <c r="D46" s="124" t="s">
        <v>31</v>
      </c>
      <c r="E46" s="125"/>
      <c r="F46" s="125"/>
      <c r="G46" s="126"/>
      <c r="H46" s="16">
        <v>225</v>
      </c>
      <c r="I46" s="8"/>
      <c r="J46" s="26">
        <f t="shared" si="2"/>
        <v>225</v>
      </c>
      <c r="K46" s="30">
        <f>J46/150</f>
        <v>1.5</v>
      </c>
      <c r="L46" s="6"/>
      <c r="M46" s="151"/>
      <c r="N46" s="11">
        <v>305</v>
      </c>
      <c r="O46" s="16">
        <v>415</v>
      </c>
      <c r="P46" s="16">
        <v>225</v>
      </c>
      <c r="Q46" s="16">
        <v>240</v>
      </c>
      <c r="R46" s="17">
        <v>315</v>
      </c>
      <c r="S46" s="120"/>
      <c r="T46" s="121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3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3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3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3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 spans="1:534" ht="30" customHeight="1" x14ac:dyDescent="0.25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/>
      <c r="J47" s="26">
        <f t="shared" si="2"/>
        <v>0</v>
      </c>
      <c r="K47" s="30">
        <f>J47/50</f>
        <v>0</v>
      </c>
      <c r="L47" s="6"/>
      <c r="M47" s="151"/>
      <c r="N47" s="11">
        <v>0</v>
      </c>
      <c r="O47" s="16">
        <v>0</v>
      </c>
      <c r="P47" s="16">
        <v>0</v>
      </c>
      <c r="Q47" s="16">
        <v>0</v>
      </c>
      <c r="R47" s="17">
        <v>0</v>
      </c>
      <c r="S47" s="120"/>
      <c r="T47" s="121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3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3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3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3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 spans="1:534" ht="30" customHeight="1" x14ac:dyDescent="0.25">
      <c r="A48" s="183"/>
      <c r="B48" s="161"/>
      <c r="C48" s="162"/>
      <c r="D48" s="124" t="s">
        <v>33</v>
      </c>
      <c r="E48" s="125"/>
      <c r="F48" s="125"/>
      <c r="G48" s="126"/>
      <c r="H48" s="16">
        <v>-5</v>
      </c>
      <c r="I48" s="8"/>
      <c r="J48" s="26">
        <f t="shared" si="2"/>
        <v>-5</v>
      </c>
      <c r="K48" s="30">
        <f>J48/98</f>
        <v>-5.1020408163265307E-2</v>
      </c>
      <c r="L48" s="6"/>
      <c r="M48" s="151"/>
      <c r="N48" s="11">
        <v>396</v>
      </c>
      <c r="O48" s="16">
        <v>128</v>
      </c>
      <c r="P48" s="16">
        <v>-5</v>
      </c>
      <c r="Q48" s="16">
        <v>168</v>
      </c>
      <c r="R48" s="17">
        <v>-45</v>
      </c>
      <c r="S48" s="120"/>
      <c r="T48" s="121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3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3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3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3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 spans="1:534" ht="30" customHeight="1" x14ac:dyDescent="0.25">
      <c r="A49" s="183"/>
      <c r="B49" s="161"/>
      <c r="C49" s="162"/>
      <c r="D49" s="124" t="s">
        <v>34</v>
      </c>
      <c r="E49" s="125"/>
      <c r="F49" s="125"/>
      <c r="G49" s="126"/>
      <c r="H49" s="16">
        <v>200</v>
      </c>
      <c r="I49" s="8"/>
      <c r="J49" s="26">
        <f t="shared" si="2"/>
        <v>200</v>
      </c>
      <c r="K49" s="30">
        <f>J49/198</f>
        <v>1.0101010101010102</v>
      </c>
      <c r="L49" s="6"/>
      <c r="M49" s="151"/>
      <c r="N49" s="11">
        <v>0</v>
      </c>
      <c r="O49" s="16">
        <v>0</v>
      </c>
      <c r="P49" s="16">
        <v>200</v>
      </c>
      <c r="Q49" s="16">
        <v>0</v>
      </c>
      <c r="R49" s="17">
        <v>0</v>
      </c>
      <c r="S49" s="120"/>
      <c r="T49" s="121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3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3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3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3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 spans="1:534" ht="30" customHeight="1" x14ac:dyDescent="0.25">
      <c r="A50" s="183"/>
      <c r="B50" s="161"/>
      <c r="C50" s="162"/>
      <c r="D50" s="124" t="s">
        <v>35</v>
      </c>
      <c r="E50" s="125"/>
      <c r="F50" s="125"/>
      <c r="G50" s="126"/>
      <c r="H50" s="16">
        <v>0</v>
      </c>
      <c r="I50" s="8"/>
      <c r="J50" s="26">
        <f t="shared" si="2"/>
        <v>0</v>
      </c>
      <c r="K50" s="30">
        <f>J50/98</f>
        <v>0</v>
      </c>
      <c r="L50" s="6"/>
      <c r="M50" s="151"/>
      <c r="N50" s="11">
        <v>55</v>
      </c>
      <c r="O50" s="16">
        <v>0</v>
      </c>
      <c r="P50" s="16">
        <v>0</v>
      </c>
      <c r="Q50" s="16">
        <v>36</v>
      </c>
      <c r="R50" s="17">
        <v>-36</v>
      </c>
      <c r="S50" s="120"/>
      <c r="T50" s="121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3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3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3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3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 spans="1:534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91">
        <v>338</v>
      </c>
      <c r="I51" s="10"/>
      <c r="J51" s="31">
        <f t="shared" si="2"/>
        <v>338</v>
      </c>
      <c r="K51" s="95">
        <f>J51/78</f>
        <v>4.333333333333333</v>
      </c>
      <c r="L51" s="6"/>
      <c r="M51" s="151"/>
      <c r="N51" s="97">
        <v>45</v>
      </c>
      <c r="O51" s="91">
        <v>0</v>
      </c>
      <c r="P51" s="91">
        <v>338</v>
      </c>
      <c r="Q51" s="91">
        <v>247</v>
      </c>
      <c r="R51" s="93">
        <v>324</v>
      </c>
      <c r="S51" s="122"/>
      <c r="T51" s="123"/>
    </row>
    <row r="52" spans="1:534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24</v>
      </c>
      <c r="I52" s="34"/>
      <c r="J52" s="35">
        <f t="shared" si="2"/>
        <v>24</v>
      </c>
      <c r="K52" s="36">
        <f>J52/50</f>
        <v>0.48</v>
      </c>
      <c r="L52" s="6"/>
      <c r="M52" s="151"/>
      <c r="N52" s="25">
        <v>42</v>
      </c>
      <c r="O52" s="25">
        <v>0</v>
      </c>
      <c r="P52" s="25">
        <v>24</v>
      </c>
      <c r="Q52" s="25">
        <v>42</v>
      </c>
      <c r="R52" s="25">
        <v>14</v>
      </c>
      <c r="S52" s="113" t="s">
        <v>54</v>
      </c>
      <c r="T52" s="114"/>
    </row>
    <row r="53" spans="1:534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101">
        <v>24</v>
      </c>
      <c r="I53" s="39"/>
      <c r="J53" s="41">
        <f t="shared" si="2"/>
        <v>24</v>
      </c>
      <c r="K53" s="42">
        <f>J53/30</f>
        <v>0.8</v>
      </c>
      <c r="L53" s="6"/>
      <c r="M53" s="151"/>
      <c r="N53" s="100">
        <v>42</v>
      </c>
      <c r="O53" s="101">
        <v>0</v>
      </c>
      <c r="P53" s="101">
        <v>24</v>
      </c>
      <c r="Q53" s="101">
        <v>42</v>
      </c>
      <c r="R53" s="99">
        <v>14</v>
      </c>
      <c r="S53" s="193" t="s">
        <v>53</v>
      </c>
      <c r="T53" s="194"/>
    </row>
    <row r="54" spans="1:534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0</v>
      </c>
      <c r="I54" s="34"/>
      <c r="J54" s="35">
        <f t="shared" si="2"/>
        <v>0</v>
      </c>
      <c r="K54" s="36">
        <f>J54/70</f>
        <v>0</v>
      </c>
      <c r="L54" s="6"/>
      <c r="M54" s="151"/>
      <c r="N54" s="25">
        <v>0</v>
      </c>
      <c r="O54" s="25">
        <v>78</v>
      </c>
      <c r="P54" s="25">
        <v>0</v>
      </c>
      <c r="Q54" s="25">
        <v>-98</v>
      </c>
      <c r="R54" s="25">
        <v>40</v>
      </c>
      <c r="S54" s="113" t="s">
        <v>60</v>
      </c>
      <c r="T54" s="114"/>
    </row>
    <row r="55" spans="1:534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0</v>
      </c>
      <c r="I55" s="44"/>
      <c r="J55" s="45">
        <f t="shared" si="2"/>
        <v>0</v>
      </c>
      <c r="K55" s="46">
        <f>J55/70</f>
        <v>0</v>
      </c>
      <c r="L55" s="7"/>
      <c r="M55" s="152"/>
      <c r="N55" s="43">
        <v>0</v>
      </c>
      <c r="O55" s="57">
        <v>78</v>
      </c>
      <c r="P55" s="57">
        <v>0</v>
      </c>
      <c r="Q55" s="57">
        <v>-98</v>
      </c>
      <c r="R55" s="59">
        <v>40</v>
      </c>
      <c r="S55" s="201" t="s">
        <v>53</v>
      </c>
      <c r="T55" s="202"/>
    </row>
    <row r="56" spans="1:534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4"/>
    </row>
    <row r="57" spans="1:534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4"/>
    </row>
    <row r="58" spans="1:534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534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534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534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534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534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534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2:37" x14ac:dyDescent="0.25">
      <c r="L65" s="4"/>
      <c r="M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2:37" x14ac:dyDescent="0.25">
      <c r="L66" s="4"/>
      <c r="M66" s="4"/>
    </row>
    <row r="67" spans="12:37" x14ac:dyDescent="0.25">
      <c r="L67" s="4"/>
      <c r="M67" s="4"/>
    </row>
    <row r="68" spans="12:37" x14ac:dyDescent="0.25">
      <c r="L68" s="4"/>
      <c r="M68" s="4"/>
    </row>
    <row r="69" spans="12:37" x14ac:dyDescent="0.25">
      <c r="L69" s="4"/>
      <c r="M69" s="4"/>
    </row>
    <row r="70" spans="12:37" x14ac:dyDescent="0.25">
      <c r="L70" s="4"/>
      <c r="M70" s="4"/>
    </row>
    <row r="71" spans="12:37" x14ac:dyDescent="0.25">
      <c r="L71" s="4"/>
      <c r="M71" s="4"/>
    </row>
    <row r="72" spans="12:37" x14ac:dyDescent="0.25">
      <c r="L72" s="4"/>
      <c r="M72" s="4"/>
    </row>
    <row r="73" spans="12:37" x14ac:dyDescent="0.25">
      <c r="L73" s="4"/>
      <c r="M73" s="4"/>
    </row>
    <row r="74" spans="12:37" x14ac:dyDescent="0.25">
      <c r="L74" s="4"/>
      <c r="M74" s="4"/>
    </row>
    <row r="75" spans="12:37" x14ac:dyDescent="0.25">
      <c r="L75" s="4"/>
      <c r="M75" s="4"/>
    </row>
    <row r="76" spans="12:37" x14ac:dyDescent="0.25">
      <c r="L76" s="4"/>
      <c r="M76" s="4"/>
    </row>
    <row r="77" spans="12:37" x14ac:dyDescent="0.25">
      <c r="L77" s="4"/>
      <c r="M77" s="4"/>
    </row>
    <row r="78" spans="12:37" x14ac:dyDescent="0.25">
      <c r="L78" s="4"/>
      <c r="M78" s="4"/>
    </row>
    <row r="79" spans="12:37" x14ac:dyDescent="0.25">
      <c r="L79" s="4"/>
      <c r="M79" s="4"/>
    </row>
    <row r="80" spans="12:37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144">
    <mergeCell ref="A1:T1"/>
    <mergeCell ref="A2:A55"/>
    <mergeCell ref="B2:G4"/>
    <mergeCell ref="H2:K3"/>
    <mergeCell ref="M2:M55"/>
    <mergeCell ref="N2:R3"/>
    <mergeCell ref="S2:T4"/>
    <mergeCell ref="B5:C24"/>
    <mergeCell ref="D5:G5"/>
    <mergeCell ref="S5:T5"/>
    <mergeCell ref="D6:G6"/>
    <mergeCell ref="S6:T6"/>
    <mergeCell ref="D7:G7"/>
    <mergeCell ref="S7:T24"/>
    <mergeCell ref="D8:G8"/>
    <mergeCell ref="D9:G9"/>
    <mergeCell ref="D10:G10"/>
    <mergeCell ref="D11:G11"/>
    <mergeCell ref="D12:G13"/>
    <mergeCell ref="H12:H13"/>
    <mergeCell ref="Q12:Q13"/>
    <mergeCell ref="R12:R13"/>
    <mergeCell ref="D14:G15"/>
    <mergeCell ref="H14:H15"/>
    <mergeCell ref="I14:I15"/>
    <mergeCell ref="J14:J15"/>
    <mergeCell ref="K14:K15"/>
    <mergeCell ref="N14:N15"/>
    <mergeCell ref="O14:O15"/>
    <mergeCell ref="P14:P15"/>
    <mergeCell ref="I12:I13"/>
    <mergeCell ref="J12:J13"/>
    <mergeCell ref="K12:K13"/>
    <mergeCell ref="N12:N13"/>
    <mergeCell ref="O12:O13"/>
    <mergeCell ref="P12:P13"/>
    <mergeCell ref="Q16:Q17"/>
    <mergeCell ref="R16:R17"/>
    <mergeCell ref="D18:G18"/>
    <mergeCell ref="D19:G19"/>
    <mergeCell ref="D20:G20"/>
    <mergeCell ref="D21:G21"/>
    <mergeCell ref="Q14:Q15"/>
    <mergeCell ref="R14:R15"/>
    <mergeCell ref="D16:G17"/>
    <mergeCell ref="H16:H17"/>
    <mergeCell ref="I16:I17"/>
    <mergeCell ref="J16:J17"/>
    <mergeCell ref="K16:K17"/>
    <mergeCell ref="N16:N17"/>
    <mergeCell ref="O16:O17"/>
    <mergeCell ref="P16:P17"/>
    <mergeCell ref="O22:O23"/>
    <mergeCell ref="P22:P23"/>
    <mergeCell ref="Q22:Q23"/>
    <mergeCell ref="R22:R23"/>
    <mergeCell ref="D24:G24"/>
    <mergeCell ref="B25:C34"/>
    <mergeCell ref="D25:G25"/>
    <mergeCell ref="R26:R27"/>
    <mergeCell ref="R28:R29"/>
    <mergeCell ref="D30:G30"/>
    <mergeCell ref="D22:G23"/>
    <mergeCell ref="H22:H23"/>
    <mergeCell ref="I22:I23"/>
    <mergeCell ref="J22:J23"/>
    <mergeCell ref="K22:K23"/>
    <mergeCell ref="N22:N23"/>
    <mergeCell ref="S25:T25"/>
    <mergeCell ref="D26:G27"/>
    <mergeCell ref="H26:H27"/>
    <mergeCell ref="I26:I27"/>
    <mergeCell ref="J26:J27"/>
    <mergeCell ref="K26:K27"/>
    <mergeCell ref="N26:N27"/>
    <mergeCell ref="O26:O27"/>
    <mergeCell ref="P26:P27"/>
    <mergeCell ref="Q26:Q27"/>
    <mergeCell ref="S26:T34"/>
    <mergeCell ref="D28:G29"/>
    <mergeCell ref="H28:H29"/>
    <mergeCell ref="I28:I29"/>
    <mergeCell ref="J28:J29"/>
    <mergeCell ref="K28:K29"/>
    <mergeCell ref="N28:N29"/>
    <mergeCell ref="O28:O29"/>
    <mergeCell ref="P28:P29"/>
    <mergeCell ref="Q28:Q29"/>
    <mergeCell ref="N32:N33"/>
    <mergeCell ref="O32:O33"/>
    <mergeCell ref="P32:P33"/>
    <mergeCell ref="Q32:Q33"/>
    <mergeCell ref="R32:R33"/>
    <mergeCell ref="D34:G34"/>
    <mergeCell ref="D31:G31"/>
    <mergeCell ref="D32:G33"/>
    <mergeCell ref="H32:H33"/>
    <mergeCell ref="I32:I33"/>
    <mergeCell ref="J32:J33"/>
    <mergeCell ref="K32:K33"/>
    <mergeCell ref="B35:C55"/>
    <mergeCell ref="D35:G35"/>
    <mergeCell ref="S35:T35"/>
    <mergeCell ref="D36:G36"/>
    <mergeCell ref="S36:T51"/>
    <mergeCell ref="D37:G37"/>
    <mergeCell ref="D38:G38"/>
    <mergeCell ref="D39:G40"/>
    <mergeCell ref="H39:H40"/>
    <mergeCell ref="I39:I40"/>
    <mergeCell ref="Q42:Q43"/>
    <mergeCell ref="R42:R43"/>
    <mergeCell ref="D44:G44"/>
    <mergeCell ref="D45:G45"/>
    <mergeCell ref="D46:G46"/>
    <mergeCell ref="D47:G47"/>
    <mergeCell ref="R39:R40"/>
    <mergeCell ref="D41:G41"/>
    <mergeCell ref="D42:G43"/>
    <mergeCell ref="H42:H43"/>
    <mergeCell ref="I42:I43"/>
    <mergeCell ref="J42:J43"/>
    <mergeCell ref="K42:K43"/>
    <mergeCell ref="N42:N43"/>
    <mergeCell ref="O42:O43"/>
    <mergeCell ref="P42:P43"/>
    <mergeCell ref="J39:J40"/>
    <mergeCell ref="K39:K40"/>
    <mergeCell ref="N39:N40"/>
    <mergeCell ref="O39:O40"/>
    <mergeCell ref="P39:P40"/>
    <mergeCell ref="Q39:Q40"/>
    <mergeCell ref="D53:G53"/>
    <mergeCell ref="S53:T53"/>
    <mergeCell ref="D54:G54"/>
    <mergeCell ref="S54:T54"/>
    <mergeCell ref="D55:G55"/>
    <mergeCell ref="S55:T55"/>
    <mergeCell ref="D48:G48"/>
    <mergeCell ref="D49:G49"/>
    <mergeCell ref="D50:G50"/>
    <mergeCell ref="D51:G51"/>
    <mergeCell ref="D52:G52"/>
    <mergeCell ref="S52:T52"/>
  </mergeCells>
  <conditionalFormatting sqref="I7">
    <cfRule type="cellIs" dxfId="347" priority="56" operator="greaterThan">
      <formula>$H$7</formula>
    </cfRule>
    <cfRule type="cellIs" dxfId="346" priority="84" operator="greaterThan">
      <formula>$H$7</formula>
    </cfRule>
    <cfRule type="cellIs" dxfId="345" priority="85" operator="greaterThan">
      <formula>$H$7</formula>
    </cfRule>
    <cfRule type="cellIs" dxfId="344" priority="87" operator="greaterThan">
      <formula>$H$7</formula>
    </cfRule>
  </conditionalFormatting>
  <conditionalFormatting sqref="I5">
    <cfRule type="cellIs" dxfId="343" priority="86" operator="greaterThan">
      <formula>$H$5</formula>
    </cfRule>
  </conditionalFormatting>
  <conditionalFormatting sqref="I9">
    <cfRule type="cellIs" dxfId="342" priority="25" operator="greaterThan">
      <formula>$H$9</formula>
    </cfRule>
    <cfRule type="cellIs" dxfId="341" priority="57" operator="greaterThan">
      <formula>$H$9</formula>
    </cfRule>
    <cfRule type="cellIs" dxfId="340" priority="58" operator="greaterThan">
      <formula>$H$9</formula>
    </cfRule>
    <cfRule type="cellIs" dxfId="339" priority="81" operator="greaterThan">
      <formula>$H$8</formula>
    </cfRule>
    <cfRule type="cellIs" dxfId="338" priority="82" operator="greaterThan">
      <formula>$H$7</formula>
    </cfRule>
    <cfRule type="cellIs" dxfId="337" priority="83" operator="greaterThan">
      <formula>$H$7</formula>
    </cfRule>
  </conditionalFormatting>
  <conditionalFormatting sqref="I22">
    <cfRule type="cellIs" dxfId="336" priority="78" operator="greaterThan">
      <formula>$H$8</formula>
    </cfRule>
    <cfRule type="cellIs" dxfId="335" priority="79" operator="greaterThan">
      <formula>$H$7</formula>
    </cfRule>
    <cfRule type="cellIs" dxfId="334" priority="80" operator="greaterThan">
      <formula>$H$7</formula>
    </cfRule>
  </conditionalFormatting>
  <conditionalFormatting sqref="I24">
    <cfRule type="cellIs" dxfId="333" priority="53" operator="greaterThan">
      <formula>$H$24</formula>
    </cfRule>
    <cfRule type="cellIs" dxfId="332" priority="75" operator="greaterThan">
      <formula>$H$8</formula>
    </cfRule>
    <cfRule type="cellIs" dxfId="331" priority="76" operator="greaterThan">
      <formula>$H$7</formula>
    </cfRule>
    <cfRule type="cellIs" dxfId="330" priority="77" operator="greaterThan">
      <formula>$H$7</formula>
    </cfRule>
  </conditionalFormatting>
  <conditionalFormatting sqref="I26">
    <cfRule type="cellIs" dxfId="329" priority="72" operator="greaterThan">
      <formula>$H$8</formula>
    </cfRule>
    <cfRule type="cellIs" dxfId="328" priority="73" operator="greaterThan">
      <formula>$H$7</formula>
    </cfRule>
    <cfRule type="cellIs" dxfId="327" priority="74" operator="greaterThan">
      <formula>$H$7</formula>
    </cfRule>
  </conditionalFormatting>
  <conditionalFormatting sqref="I28">
    <cfRule type="cellIs" dxfId="326" priority="69" operator="greaterThan">
      <formula>$H$8</formula>
    </cfRule>
    <cfRule type="cellIs" dxfId="325" priority="70" operator="greaterThan">
      <formula>$H$7</formula>
    </cfRule>
    <cfRule type="cellIs" dxfId="324" priority="71" operator="greaterThan">
      <formula>$H$7</formula>
    </cfRule>
  </conditionalFormatting>
  <conditionalFormatting sqref="I31">
    <cfRule type="cellIs" dxfId="323" priority="48" operator="greaterThan">
      <formula>$H$31</formula>
    </cfRule>
    <cfRule type="cellIs" dxfId="322" priority="66" operator="greaterThan">
      <formula>$H$8</formula>
    </cfRule>
    <cfRule type="cellIs" dxfId="321" priority="67" operator="greaterThan">
      <formula>$H$7</formula>
    </cfRule>
    <cfRule type="cellIs" dxfId="320" priority="68" operator="greaterThan">
      <formula>$H$7</formula>
    </cfRule>
  </conditionalFormatting>
  <conditionalFormatting sqref="I32">
    <cfRule type="cellIs" dxfId="319" priority="63" operator="greaterThan">
      <formula>$H$8</formula>
    </cfRule>
    <cfRule type="cellIs" dxfId="318" priority="64" operator="greaterThan">
      <formula>$H$7</formula>
    </cfRule>
    <cfRule type="cellIs" dxfId="317" priority="65" operator="greaterThan">
      <formula>$H$7</formula>
    </cfRule>
  </conditionalFormatting>
  <conditionalFormatting sqref="I34">
    <cfRule type="cellIs" dxfId="316" priority="45" operator="greaterThan">
      <formula>$H$34</formula>
    </cfRule>
    <cfRule type="cellIs" dxfId="315" priority="46" operator="greaterThan">
      <formula>$H$34</formula>
    </cfRule>
    <cfRule type="cellIs" dxfId="314" priority="60" operator="greaterThan">
      <formula>$H$8</formula>
    </cfRule>
    <cfRule type="cellIs" dxfId="313" priority="61" operator="greaterThan">
      <formula>$H$7</formula>
    </cfRule>
    <cfRule type="cellIs" dxfId="312" priority="62" operator="greaterThan">
      <formula>$H$7</formula>
    </cfRule>
  </conditionalFormatting>
  <conditionalFormatting sqref="I6">
    <cfRule type="cellIs" dxfId="311" priority="55" operator="greaterThan">
      <formula>$H$6</formula>
    </cfRule>
    <cfRule type="cellIs" dxfId="310" priority="59" operator="greaterThan">
      <formula>$H$6</formula>
    </cfRule>
  </conditionalFormatting>
  <conditionalFormatting sqref="I22:I23">
    <cfRule type="cellIs" dxfId="309" priority="54" operator="greaterThan">
      <formula>$H$22</formula>
    </cfRule>
  </conditionalFormatting>
  <conditionalFormatting sqref="I26:I27">
    <cfRule type="cellIs" dxfId="308" priority="49" operator="greaterThan">
      <formula>$H$26</formula>
    </cfRule>
    <cfRule type="cellIs" dxfId="307" priority="52" operator="greaterThan">
      <formula>$H$26</formula>
    </cfRule>
  </conditionalFormatting>
  <conditionalFormatting sqref="I28:I29">
    <cfRule type="cellIs" dxfId="306" priority="50" operator="greaterThan">
      <formula>$H$28</formula>
    </cfRule>
    <cfRule type="cellIs" dxfId="305" priority="51" operator="greaterThan">
      <formula>$H$28</formula>
    </cfRule>
  </conditionalFormatting>
  <conditionalFormatting sqref="I32:I33">
    <cfRule type="cellIs" dxfId="304" priority="1" operator="greaterThan">
      <formula>$H$32</formula>
    </cfRule>
    <cfRule type="cellIs" dxfId="303" priority="47" operator="greaterThan">
      <formula>$H$32</formula>
    </cfRule>
  </conditionalFormatting>
  <conditionalFormatting sqref="I35">
    <cfRule type="cellIs" dxfId="302" priority="41" operator="greaterThan">
      <formula>$H$35</formula>
    </cfRule>
    <cfRule type="cellIs" dxfId="301" priority="44" operator="greaterThan">
      <formula>$H$35</formula>
    </cfRule>
  </conditionalFormatting>
  <conditionalFormatting sqref="I30">
    <cfRule type="cellIs" dxfId="300" priority="43" operator="greaterThan">
      <formula>$H$30</formula>
    </cfRule>
  </conditionalFormatting>
  <conditionalFormatting sqref="I25">
    <cfRule type="cellIs" dxfId="299" priority="42" operator="greaterThan">
      <formula>$H$25</formula>
    </cfRule>
  </conditionalFormatting>
  <conditionalFormatting sqref="I36">
    <cfRule type="cellIs" dxfId="298" priority="40" operator="greaterThan">
      <formula>$H$36</formula>
    </cfRule>
  </conditionalFormatting>
  <conditionalFormatting sqref="I37">
    <cfRule type="cellIs" dxfId="297" priority="39" operator="greaterThan">
      <formula>$H$37</formula>
    </cfRule>
  </conditionalFormatting>
  <conditionalFormatting sqref="I38">
    <cfRule type="cellIs" dxfId="296" priority="38" operator="greaterThan">
      <formula>$H$38</formula>
    </cfRule>
  </conditionalFormatting>
  <conditionalFormatting sqref="I39:I40">
    <cfRule type="cellIs" dxfId="295" priority="37" operator="greaterThan">
      <formula>$H$39</formula>
    </cfRule>
  </conditionalFormatting>
  <conditionalFormatting sqref="I41">
    <cfRule type="cellIs" dxfId="294" priority="36" operator="greaterThan">
      <formula>$H$41</formula>
    </cfRule>
  </conditionalFormatting>
  <conditionalFormatting sqref="I42:I43">
    <cfRule type="cellIs" dxfId="293" priority="35" operator="greaterThan">
      <formula>$H$42</formula>
    </cfRule>
  </conditionalFormatting>
  <conditionalFormatting sqref="I44">
    <cfRule type="cellIs" dxfId="292" priority="34" operator="greaterThan">
      <formula>$H$44</formula>
    </cfRule>
  </conditionalFormatting>
  <conditionalFormatting sqref="I45">
    <cfRule type="cellIs" dxfId="291" priority="33" operator="greaterThan">
      <formula>$H$45</formula>
    </cfRule>
  </conditionalFormatting>
  <conditionalFormatting sqref="I46">
    <cfRule type="cellIs" dxfId="290" priority="32" operator="greaterThan">
      <formula>$H$46</formula>
    </cfRule>
  </conditionalFormatting>
  <conditionalFormatting sqref="I47">
    <cfRule type="cellIs" dxfId="289" priority="31" operator="greaterThan">
      <formula>$H$47</formula>
    </cfRule>
  </conditionalFormatting>
  <conditionalFormatting sqref="I48">
    <cfRule type="cellIs" dxfId="288" priority="30" operator="greaterThan">
      <formula>$H$48</formula>
    </cfRule>
  </conditionalFormatting>
  <conditionalFormatting sqref="I49">
    <cfRule type="cellIs" dxfId="287" priority="29" operator="greaterThan">
      <formula>$H$49</formula>
    </cfRule>
  </conditionalFormatting>
  <conditionalFormatting sqref="I50">
    <cfRule type="cellIs" dxfId="286" priority="28" operator="greaterThan">
      <formula>$H$50</formula>
    </cfRule>
  </conditionalFormatting>
  <conditionalFormatting sqref="I51">
    <cfRule type="cellIs" dxfId="285" priority="27" operator="greaterThan">
      <formula>$H$51</formula>
    </cfRule>
  </conditionalFormatting>
  <conditionalFormatting sqref="I8">
    <cfRule type="cellIs" dxfId="284" priority="26" operator="greaterThan">
      <formula>$H$8</formula>
    </cfRule>
  </conditionalFormatting>
  <conditionalFormatting sqref="I10">
    <cfRule type="cellIs" dxfId="283" priority="24" operator="greaterThan">
      <formula>$H$10</formula>
    </cfRule>
  </conditionalFormatting>
  <conditionalFormatting sqref="I11">
    <cfRule type="cellIs" dxfId="282" priority="23" operator="greaterThan">
      <formula>$H$11</formula>
    </cfRule>
  </conditionalFormatting>
  <conditionalFormatting sqref="I12:I13">
    <cfRule type="cellIs" dxfId="281" priority="22" operator="greaterThan">
      <formula>$H$12</formula>
    </cfRule>
  </conditionalFormatting>
  <conditionalFormatting sqref="I14:I15">
    <cfRule type="cellIs" dxfId="280" priority="21" operator="greaterThan">
      <formula>$H$14</formula>
    </cfRule>
  </conditionalFormatting>
  <conditionalFormatting sqref="I16:I17">
    <cfRule type="cellIs" dxfId="279" priority="20" operator="greaterThan">
      <formula>$H$16</formula>
    </cfRule>
  </conditionalFormatting>
  <conditionalFormatting sqref="I18">
    <cfRule type="cellIs" dxfId="278" priority="19" operator="greaterThan">
      <formula>$H$18</formula>
    </cfRule>
  </conditionalFormatting>
  <conditionalFormatting sqref="I19">
    <cfRule type="cellIs" dxfId="277" priority="18" operator="greaterThan">
      <formula>$H$19</formula>
    </cfRule>
  </conditionalFormatting>
  <conditionalFormatting sqref="I20">
    <cfRule type="cellIs" dxfId="276" priority="17" operator="greaterThan">
      <formula>$H$20</formula>
    </cfRule>
  </conditionalFormatting>
  <conditionalFormatting sqref="I21">
    <cfRule type="cellIs" dxfId="275" priority="16" operator="greaterThan">
      <formula>$H$21</formula>
    </cfRule>
  </conditionalFormatting>
  <conditionalFormatting sqref="I53">
    <cfRule type="cellIs" dxfId="274" priority="13" operator="greaterThan">
      <formula>$H$8</formula>
    </cfRule>
    <cfRule type="cellIs" dxfId="273" priority="14" operator="greaterThan">
      <formula>$H$7</formula>
    </cfRule>
    <cfRule type="cellIs" dxfId="272" priority="15" operator="greaterThan">
      <formula>$H$7</formula>
    </cfRule>
  </conditionalFormatting>
  <conditionalFormatting sqref="I53">
    <cfRule type="cellIs" dxfId="271" priority="11" operator="greaterThan">
      <formula>$H$26</formula>
    </cfRule>
    <cfRule type="cellIs" dxfId="270" priority="12" operator="greaterThan">
      <formula>$H$26</formula>
    </cfRule>
  </conditionalFormatting>
  <conditionalFormatting sqref="I52">
    <cfRule type="cellIs" dxfId="269" priority="3" operator="greaterThan">
      <formula>$H$52</formula>
    </cfRule>
    <cfRule type="cellIs" dxfId="268" priority="10" operator="greaterThan">
      <formula>$H$25</formula>
    </cfRule>
  </conditionalFormatting>
  <conditionalFormatting sqref="I55">
    <cfRule type="cellIs" dxfId="267" priority="7" operator="greaterThan">
      <formula>$H$8</formula>
    </cfRule>
    <cfRule type="cellIs" dxfId="266" priority="8" operator="greaterThan">
      <formula>$H$7</formula>
    </cfRule>
    <cfRule type="cellIs" dxfId="265" priority="9" operator="greaterThan">
      <formula>$H$7</formula>
    </cfRule>
  </conditionalFormatting>
  <conditionalFormatting sqref="I55">
    <cfRule type="cellIs" dxfId="264" priority="5" operator="greaterThan">
      <formula>$H$26</formula>
    </cfRule>
    <cfRule type="cellIs" dxfId="263" priority="6" operator="greaterThan">
      <formula>$H$26</formula>
    </cfRule>
  </conditionalFormatting>
  <conditionalFormatting sqref="I54">
    <cfRule type="cellIs" dxfId="262" priority="2" operator="greaterThan">
      <formula>$H$54</formula>
    </cfRule>
    <cfRule type="cellIs" dxfId="261" priority="4" operator="greaterThan">
      <formula>$H$25</formula>
    </cfRule>
  </conditionalFormatting>
  <pageMargins left="0" right="0" top="0" bottom="0" header="0" footer="0"/>
  <pageSetup fitToHeight="0" orientation="portrait" r:id="rId1"/>
  <drawing r:id="rId2"/>
  <legacyDrawing r:id="rId3"/>
  <controls>
    <mc:AlternateContent xmlns:mc="http://schemas.openxmlformats.org/markup-compatibility/2006">
      <mc:Choice Requires="x14">
        <control shapeId="23553" r:id="rId4" name="Control 1">
          <controlPr defaultSize="0" r:id="rId5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23553" r:id="rId4" name="Control 1"/>
      </mc:Fallback>
    </mc:AlternateContent>
    <mc:AlternateContent xmlns:mc="http://schemas.openxmlformats.org/markup-compatibility/2006">
      <mc:Choice Requires="x14">
        <control shapeId="23554" r:id="rId6" name="Control 2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54" r:id="rId6" name="Control 2"/>
      </mc:Fallback>
    </mc:AlternateContent>
    <mc:AlternateContent xmlns:mc="http://schemas.openxmlformats.org/markup-compatibility/2006">
      <mc:Choice Requires="x14">
        <control shapeId="23555" r:id="rId8" name="Control 3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55" r:id="rId8" name="Control 3"/>
      </mc:Fallback>
    </mc:AlternateContent>
    <mc:AlternateContent xmlns:mc="http://schemas.openxmlformats.org/markup-compatibility/2006">
      <mc:Choice Requires="x14">
        <control shapeId="23556" r:id="rId10" name="Control 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56" r:id="rId10" name="Control 4"/>
      </mc:Fallback>
    </mc:AlternateContent>
    <mc:AlternateContent xmlns:mc="http://schemas.openxmlformats.org/markup-compatibility/2006">
      <mc:Choice Requires="x14">
        <control shapeId="23557" r:id="rId12" name="Control 5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57" r:id="rId12" name="Control 5"/>
      </mc:Fallback>
    </mc:AlternateContent>
    <mc:AlternateContent xmlns:mc="http://schemas.openxmlformats.org/markup-compatibility/2006">
      <mc:Choice Requires="x14">
        <control shapeId="23558" r:id="rId14" name="Control 6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58" r:id="rId14" name="Control 6"/>
      </mc:Fallback>
    </mc:AlternateContent>
    <mc:AlternateContent xmlns:mc="http://schemas.openxmlformats.org/markup-compatibility/2006">
      <mc:Choice Requires="x14">
        <control shapeId="23559" r:id="rId16" name="Control 7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59" r:id="rId16" name="Control 7"/>
      </mc:Fallback>
    </mc:AlternateContent>
    <mc:AlternateContent xmlns:mc="http://schemas.openxmlformats.org/markup-compatibility/2006">
      <mc:Choice Requires="x14">
        <control shapeId="23560" r:id="rId18" name="Control 8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0" r:id="rId18" name="Control 8"/>
      </mc:Fallback>
    </mc:AlternateContent>
    <mc:AlternateContent xmlns:mc="http://schemas.openxmlformats.org/markup-compatibility/2006">
      <mc:Choice Requires="x14">
        <control shapeId="23561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1" r:id="rId20" name="Control 9"/>
      </mc:Fallback>
    </mc:AlternateContent>
    <mc:AlternateContent xmlns:mc="http://schemas.openxmlformats.org/markup-compatibility/2006">
      <mc:Choice Requires="x14">
        <control shapeId="23562" r:id="rId22" name="Control 10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2" r:id="rId22" name="Control 10"/>
      </mc:Fallback>
    </mc:AlternateContent>
    <mc:AlternateContent xmlns:mc="http://schemas.openxmlformats.org/markup-compatibility/2006">
      <mc:Choice Requires="x14">
        <control shapeId="23563" r:id="rId24" name="Control 11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3" r:id="rId24" name="Control 11"/>
      </mc:Fallback>
    </mc:AlternateContent>
    <mc:AlternateContent xmlns:mc="http://schemas.openxmlformats.org/markup-compatibility/2006">
      <mc:Choice Requires="x14">
        <control shapeId="23564" r:id="rId26" name="Control 12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4" r:id="rId26" name="Control 12"/>
      </mc:Fallback>
    </mc:AlternateContent>
    <mc:AlternateContent xmlns:mc="http://schemas.openxmlformats.org/markup-compatibility/2006">
      <mc:Choice Requires="x14">
        <control shapeId="23565" r:id="rId28" name="Control 13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5" r:id="rId28" name="Control 13"/>
      </mc:Fallback>
    </mc:AlternateContent>
    <mc:AlternateContent xmlns:mc="http://schemas.openxmlformats.org/markup-compatibility/2006">
      <mc:Choice Requires="x14">
        <control shapeId="23566" r:id="rId30" name="Control 1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6" r:id="rId30" name="Control 14"/>
      </mc:Fallback>
    </mc:AlternateContent>
    <mc:AlternateContent xmlns:mc="http://schemas.openxmlformats.org/markup-compatibility/2006">
      <mc:Choice Requires="x14">
        <control shapeId="23567" r:id="rId32" name="Control 15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7" r:id="rId32" name="Control 15"/>
      </mc:Fallback>
    </mc:AlternateContent>
    <mc:AlternateContent xmlns:mc="http://schemas.openxmlformats.org/markup-compatibility/2006">
      <mc:Choice Requires="x14">
        <control shapeId="23568" r:id="rId34" name="Control 16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23568" r:id="rId34" name="Control 16"/>
      </mc:Fallback>
    </mc:AlternateContent>
    <mc:AlternateContent xmlns:mc="http://schemas.openxmlformats.org/markup-compatibility/2006">
      <mc:Choice Requires="x14">
        <control shapeId="23569" r:id="rId36" name="Control 17">
          <controlPr defaultSize="0" r:id="rId37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23569" r:id="rId36" name="Control 17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TN280"/>
  <sheetViews>
    <sheetView topLeftCell="A50" zoomScaleNormal="100" workbookViewId="0">
      <selection activeCell="H2" sqref="B2:M70"/>
    </sheetView>
  </sheetViews>
  <sheetFormatPr defaultRowHeight="15" x14ac:dyDescent="0.25"/>
  <cols>
    <col min="1" max="1" width="3.42578125" customWidth="1"/>
    <col min="3" max="3" width="11.140625" customWidth="1"/>
    <col min="8" max="10" width="16.28515625" customWidth="1"/>
    <col min="11" max="11" width="17.140625" style="28" customWidth="1"/>
    <col min="12" max="12" width="9.140625" hidden="1" customWidth="1"/>
    <col min="13" max="13" width="11.28515625" customWidth="1"/>
    <col min="14" max="18" width="16.28515625" customWidth="1"/>
    <col min="20" max="20" width="16" customWidth="1"/>
  </cols>
  <sheetData>
    <row r="1" spans="1:534" ht="15.75" thickBo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5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5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5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5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</row>
    <row r="2" spans="1:534" ht="15" customHeight="1" x14ac:dyDescent="0.25">
      <c r="A2" s="183"/>
      <c r="B2" s="187" t="s">
        <v>70</v>
      </c>
      <c r="C2" s="188"/>
      <c r="D2" s="188"/>
      <c r="E2" s="188"/>
      <c r="F2" s="188"/>
      <c r="G2" s="189"/>
      <c r="H2" s="144" t="s">
        <v>65</v>
      </c>
      <c r="I2" s="145"/>
      <c r="J2" s="145"/>
      <c r="K2" s="145"/>
      <c r="L2" s="145"/>
      <c r="M2" s="146"/>
      <c r="N2" s="76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3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3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3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3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</row>
    <row r="3" spans="1:534" ht="15" customHeight="1" thickBot="1" x14ac:dyDescent="0.3">
      <c r="A3" s="183"/>
      <c r="B3" s="190"/>
      <c r="C3" s="191"/>
      <c r="D3" s="191"/>
      <c r="E3" s="191"/>
      <c r="F3" s="191"/>
      <c r="G3" s="192"/>
      <c r="H3" s="147"/>
      <c r="I3" s="148"/>
      <c r="J3" s="148"/>
      <c r="K3" s="148"/>
      <c r="L3" s="148"/>
      <c r="M3" s="149"/>
      <c r="N3" s="76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3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3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3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3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</row>
    <row r="4" spans="1:534" ht="28.5" customHeight="1" thickBot="1" x14ac:dyDescent="0.3">
      <c r="A4" s="183"/>
      <c r="B4" s="190"/>
      <c r="C4" s="191"/>
      <c r="D4" s="191"/>
      <c r="E4" s="191"/>
      <c r="F4" s="191"/>
      <c r="G4" s="192"/>
      <c r="H4" s="15" t="s">
        <v>64</v>
      </c>
      <c r="I4" s="14" t="s">
        <v>47</v>
      </c>
      <c r="J4" s="22" t="s">
        <v>48</v>
      </c>
      <c r="K4" s="29" t="s">
        <v>56</v>
      </c>
      <c r="L4" s="27"/>
      <c r="M4" s="78" t="s">
        <v>66</v>
      </c>
      <c r="N4" s="76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3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3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3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3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</row>
    <row r="5" spans="1:534" ht="15.75" customHeight="1" thickBot="1" x14ac:dyDescent="0.3">
      <c r="A5" s="183"/>
      <c r="B5" s="159" t="s">
        <v>0</v>
      </c>
      <c r="C5" s="160"/>
      <c r="D5" s="184" t="s">
        <v>41</v>
      </c>
      <c r="E5" s="185"/>
      <c r="F5" s="185"/>
      <c r="G5" s="186"/>
      <c r="H5" s="55">
        <v>86593</v>
      </c>
      <c r="I5" s="48">
        <v>93839</v>
      </c>
      <c r="J5" s="49">
        <f xml:space="preserve"> H5-I5</f>
        <v>-7246</v>
      </c>
      <c r="K5" s="50">
        <f>J5/98</f>
        <v>-73.938775510204081</v>
      </c>
      <c r="L5" s="6"/>
      <c r="M5" s="77">
        <f t="shared" ref="M5:M12" si="0">I5/H5-1</f>
        <v>8.3678819304100704E-2</v>
      </c>
      <c r="N5" s="76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3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3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3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3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</row>
    <row r="6" spans="1:534" s="2" customFormat="1" ht="15.75" customHeight="1" thickBot="1" x14ac:dyDescent="0.3">
      <c r="A6" s="183"/>
      <c r="B6" s="161"/>
      <c r="C6" s="162"/>
      <c r="D6" s="110" t="s">
        <v>38</v>
      </c>
      <c r="E6" s="111"/>
      <c r="F6" s="111"/>
      <c r="G6" s="112"/>
      <c r="H6" s="25">
        <v>61135</v>
      </c>
      <c r="I6" s="34">
        <v>60417</v>
      </c>
      <c r="J6" s="51">
        <f t="shared" ref="J6:J12" si="1">H6-I6</f>
        <v>718</v>
      </c>
      <c r="K6" s="52">
        <f>J6/128</f>
        <v>5.609375</v>
      </c>
      <c r="L6" s="6"/>
      <c r="M6" s="77">
        <f t="shared" si="0"/>
        <v>-1.1744499877320735E-2</v>
      </c>
      <c r="N6" s="76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3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3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3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3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</row>
    <row r="7" spans="1:534" ht="30" customHeight="1" thickBot="1" x14ac:dyDescent="0.3">
      <c r="A7" s="183"/>
      <c r="B7" s="161"/>
      <c r="C7" s="162"/>
      <c r="D7" s="115" t="s">
        <v>1</v>
      </c>
      <c r="E7" s="116"/>
      <c r="F7" s="116"/>
      <c r="G7" s="117"/>
      <c r="H7" s="72">
        <v>7074</v>
      </c>
      <c r="I7" s="9">
        <v>10261</v>
      </c>
      <c r="J7" s="37">
        <f t="shared" si="1"/>
        <v>-3187</v>
      </c>
      <c r="K7" s="74">
        <f>J7/100</f>
        <v>-31.87</v>
      </c>
      <c r="L7" s="6"/>
      <c r="M7" s="77">
        <f t="shared" si="0"/>
        <v>0.45052304212609551</v>
      </c>
      <c r="N7" s="76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3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3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3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3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</row>
    <row r="8" spans="1:534" ht="30" customHeight="1" thickBot="1" x14ac:dyDescent="0.3">
      <c r="A8" s="183"/>
      <c r="B8" s="161"/>
      <c r="C8" s="162"/>
      <c r="D8" s="124" t="s">
        <v>2</v>
      </c>
      <c r="E8" s="125"/>
      <c r="F8" s="125"/>
      <c r="G8" s="126"/>
      <c r="H8" s="16">
        <v>17320</v>
      </c>
      <c r="I8" s="8">
        <v>14222</v>
      </c>
      <c r="J8" s="26">
        <f t="shared" si="1"/>
        <v>3098</v>
      </c>
      <c r="K8" s="30">
        <f>J8/90</f>
        <v>34.422222222222224</v>
      </c>
      <c r="L8" s="6"/>
      <c r="M8" s="77">
        <f t="shared" si="0"/>
        <v>-0.17886836027713626</v>
      </c>
      <c r="N8" s="7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3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3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3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3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</row>
    <row r="9" spans="1:534" ht="30" customHeight="1" thickBot="1" x14ac:dyDescent="0.3">
      <c r="A9" s="183"/>
      <c r="B9" s="161"/>
      <c r="C9" s="162"/>
      <c r="D9" s="124" t="s">
        <v>3</v>
      </c>
      <c r="E9" s="125"/>
      <c r="F9" s="125"/>
      <c r="G9" s="126"/>
      <c r="H9" s="16">
        <v>1633</v>
      </c>
      <c r="I9" s="8">
        <v>904</v>
      </c>
      <c r="J9" s="26">
        <f t="shared" si="1"/>
        <v>729</v>
      </c>
      <c r="K9" s="30">
        <f>J9/148</f>
        <v>4.9256756756756754</v>
      </c>
      <c r="L9" s="6"/>
      <c r="M9" s="77">
        <f t="shared" si="0"/>
        <v>-0.44641763625229636</v>
      </c>
      <c r="N9" s="76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3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3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3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3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</row>
    <row r="10" spans="1:534" ht="30" customHeight="1" thickBot="1" x14ac:dyDescent="0.3">
      <c r="A10" s="183"/>
      <c r="B10" s="161"/>
      <c r="C10" s="162"/>
      <c r="D10" s="124" t="s">
        <v>4</v>
      </c>
      <c r="E10" s="125"/>
      <c r="F10" s="125"/>
      <c r="G10" s="126"/>
      <c r="H10" s="16">
        <v>8888</v>
      </c>
      <c r="I10" s="8">
        <v>10610</v>
      </c>
      <c r="J10" s="26">
        <f t="shared" si="1"/>
        <v>-1722</v>
      </c>
      <c r="K10" s="30">
        <f>J10/128</f>
        <v>-13.453125</v>
      </c>
      <c r="L10" s="6"/>
      <c r="M10" s="77">
        <f t="shared" si="0"/>
        <v>0.19374437443744363</v>
      </c>
      <c r="N10" s="7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3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3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3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3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</row>
    <row r="11" spans="1:534" ht="30" customHeight="1" thickBot="1" x14ac:dyDescent="0.3">
      <c r="A11" s="183"/>
      <c r="B11" s="161"/>
      <c r="C11" s="162"/>
      <c r="D11" s="124" t="s">
        <v>5</v>
      </c>
      <c r="E11" s="125"/>
      <c r="F11" s="125"/>
      <c r="G11" s="126"/>
      <c r="H11" s="16">
        <v>3011</v>
      </c>
      <c r="I11" s="8">
        <v>2217</v>
      </c>
      <c r="J11" s="26">
        <f t="shared" si="1"/>
        <v>794</v>
      </c>
      <c r="K11" s="30">
        <f>J11/168</f>
        <v>4.7261904761904763</v>
      </c>
      <c r="L11" s="6"/>
      <c r="M11" s="77">
        <f t="shared" si="0"/>
        <v>-0.26369976751909663</v>
      </c>
      <c r="N11" s="7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3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3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3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3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</row>
    <row r="12" spans="1:534" ht="15.75" customHeight="1" x14ac:dyDescent="0.25">
      <c r="A12" s="183"/>
      <c r="B12" s="161"/>
      <c r="C12" s="162"/>
      <c r="D12" s="127" t="s">
        <v>6</v>
      </c>
      <c r="E12" s="128"/>
      <c r="F12" s="128"/>
      <c r="G12" s="129"/>
      <c r="H12" s="132">
        <v>680</v>
      </c>
      <c r="I12" s="136">
        <v>1696</v>
      </c>
      <c r="J12" s="138">
        <f t="shared" si="1"/>
        <v>-1016</v>
      </c>
      <c r="K12" s="140">
        <f>J12/60</f>
        <v>-16.933333333333334</v>
      </c>
      <c r="L12" s="6"/>
      <c r="M12" s="203">
        <f t="shared" si="0"/>
        <v>1.4941176470588236</v>
      </c>
      <c r="N12" s="7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3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3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3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3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</row>
    <row r="13" spans="1:534" ht="15.75" customHeight="1" thickBot="1" x14ac:dyDescent="0.3">
      <c r="A13" s="183"/>
      <c r="B13" s="161"/>
      <c r="C13" s="162"/>
      <c r="D13" s="115"/>
      <c r="E13" s="116"/>
      <c r="F13" s="116"/>
      <c r="G13" s="117"/>
      <c r="H13" s="133"/>
      <c r="I13" s="137"/>
      <c r="J13" s="139"/>
      <c r="K13" s="141"/>
      <c r="L13" s="6"/>
      <c r="M13" s="204"/>
      <c r="N13" s="7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3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3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3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3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</row>
    <row r="14" spans="1:534" ht="15.75" customHeight="1" x14ac:dyDescent="0.25">
      <c r="A14" s="183"/>
      <c r="B14" s="161"/>
      <c r="C14" s="162"/>
      <c r="D14" s="127" t="s">
        <v>7</v>
      </c>
      <c r="E14" s="128"/>
      <c r="F14" s="128"/>
      <c r="G14" s="129"/>
      <c r="H14" s="132">
        <v>8873</v>
      </c>
      <c r="I14" s="136">
        <v>7291</v>
      </c>
      <c r="J14" s="138">
        <f>H14-I14</f>
        <v>1582</v>
      </c>
      <c r="K14" s="140">
        <f>J14/78</f>
        <v>20.282051282051281</v>
      </c>
      <c r="L14" s="6"/>
      <c r="M14" s="203">
        <f>I14/H14-1</f>
        <v>-0.1782936999887299</v>
      </c>
      <c r="N14" s="76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3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3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3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3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</row>
    <row r="15" spans="1:534" ht="15.75" customHeight="1" thickBot="1" x14ac:dyDescent="0.3">
      <c r="A15" s="183"/>
      <c r="B15" s="161"/>
      <c r="C15" s="162"/>
      <c r="D15" s="115"/>
      <c r="E15" s="116"/>
      <c r="F15" s="116"/>
      <c r="G15" s="117"/>
      <c r="H15" s="133"/>
      <c r="I15" s="137"/>
      <c r="J15" s="139"/>
      <c r="K15" s="141"/>
      <c r="L15" s="6"/>
      <c r="M15" s="204"/>
      <c r="N15" s="76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3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3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3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3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</row>
    <row r="16" spans="1:534" ht="15.75" customHeight="1" x14ac:dyDescent="0.25">
      <c r="A16" s="183"/>
      <c r="B16" s="161"/>
      <c r="C16" s="162"/>
      <c r="D16" s="127" t="s">
        <v>8</v>
      </c>
      <c r="E16" s="128"/>
      <c r="F16" s="128"/>
      <c r="G16" s="129"/>
      <c r="H16" s="132">
        <v>1270</v>
      </c>
      <c r="I16" s="136">
        <v>3297</v>
      </c>
      <c r="J16" s="138">
        <f>H16-I16</f>
        <v>-2027</v>
      </c>
      <c r="K16" s="140">
        <f>J16/88</f>
        <v>-23.03409090909091</v>
      </c>
      <c r="L16" s="6"/>
      <c r="M16" s="203">
        <f>I16/H16-1</f>
        <v>1.5960629921259843</v>
      </c>
      <c r="N16" s="76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3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3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3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3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</row>
    <row r="17" spans="1:525" ht="15.75" customHeight="1" thickBot="1" x14ac:dyDescent="0.3">
      <c r="A17" s="183"/>
      <c r="B17" s="161"/>
      <c r="C17" s="162"/>
      <c r="D17" s="115"/>
      <c r="E17" s="116"/>
      <c r="F17" s="116"/>
      <c r="G17" s="117"/>
      <c r="H17" s="133"/>
      <c r="I17" s="137"/>
      <c r="J17" s="139"/>
      <c r="K17" s="141"/>
      <c r="L17" s="6"/>
      <c r="M17" s="204"/>
      <c r="N17" s="76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3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3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3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3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</row>
    <row r="18" spans="1:525" ht="30" customHeight="1" thickBot="1" x14ac:dyDescent="0.3">
      <c r="A18" s="183"/>
      <c r="B18" s="161"/>
      <c r="C18" s="162"/>
      <c r="D18" s="124" t="s">
        <v>9</v>
      </c>
      <c r="E18" s="125"/>
      <c r="F18" s="125"/>
      <c r="G18" s="126"/>
      <c r="H18" s="16">
        <v>2203</v>
      </c>
      <c r="I18" s="8">
        <v>2377</v>
      </c>
      <c r="J18" s="26">
        <f>H18-I18</f>
        <v>-174</v>
      </c>
      <c r="K18" s="30">
        <f>J18/68</f>
        <v>-2.5588235294117645</v>
      </c>
      <c r="L18" s="6"/>
      <c r="M18" s="77">
        <f>I18/H18-1</f>
        <v>7.8983204720835198E-2</v>
      </c>
      <c r="N18" s="76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3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3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3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3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</row>
    <row r="19" spans="1:525" ht="30" customHeight="1" thickBot="1" x14ac:dyDescent="0.3">
      <c r="A19" s="183"/>
      <c r="B19" s="161"/>
      <c r="C19" s="162"/>
      <c r="D19" s="124" t="s">
        <v>10</v>
      </c>
      <c r="E19" s="125"/>
      <c r="F19" s="125"/>
      <c r="G19" s="126"/>
      <c r="H19" s="16">
        <v>7806</v>
      </c>
      <c r="I19" s="8">
        <v>6100</v>
      </c>
      <c r="J19" s="26">
        <f>H19-I19</f>
        <v>1706</v>
      </c>
      <c r="K19" s="30">
        <f>J19/108</f>
        <v>15.796296296296296</v>
      </c>
      <c r="L19" s="6"/>
      <c r="M19" s="77">
        <f>I19/H19-1</f>
        <v>-0.21854983346143997</v>
      </c>
      <c r="N19" s="76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3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3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3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3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</row>
    <row r="20" spans="1:525" ht="30" customHeight="1" thickBot="1" x14ac:dyDescent="0.3">
      <c r="A20" s="183"/>
      <c r="B20" s="161"/>
      <c r="C20" s="162"/>
      <c r="D20" s="124" t="s">
        <v>11</v>
      </c>
      <c r="E20" s="125"/>
      <c r="F20" s="125"/>
      <c r="G20" s="126"/>
      <c r="H20" s="16">
        <v>803</v>
      </c>
      <c r="I20" s="8">
        <v>-190</v>
      </c>
      <c r="J20" s="26">
        <f>H20-I20</f>
        <v>993</v>
      </c>
      <c r="K20" s="30">
        <f>J20/250</f>
        <v>3.972</v>
      </c>
      <c r="L20" s="6"/>
      <c r="M20" s="77">
        <f>I20/H20-1</f>
        <v>-1.2366127023661271</v>
      </c>
      <c r="N20" s="7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3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3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3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3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</row>
    <row r="21" spans="1:525" ht="30" customHeight="1" thickBot="1" x14ac:dyDescent="0.3">
      <c r="A21" s="183"/>
      <c r="B21" s="161"/>
      <c r="C21" s="162"/>
      <c r="D21" s="124" t="s">
        <v>12</v>
      </c>
      <c r="E21" s="125"/>
      <c r="F21" s="125"/>
      <c r="G21" s="126"/>
      <c r="H21" s="16">
        <v>940</v>
      </c>
      <c r="I21" s="8">
        <v>460</v>
      </c>
      <c r="J21" s="26">
        <f>H21-I21</f>
        <v>480</v>
      </c>
      <c r="K21" s="30">
        <f>J21/98</f>
        <v>4.8979591836734695</v>
      </c>
      <c r="L21" s="6"/>
      <c r="M21" s="77">
        <f>I21/H21-1</f>
        <v>-0.5106382978723405</v>
      </c>
      <c r="N21" s="7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3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3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3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3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</row>
    <row r="22" spans="1:525" ht="15.75" customHeight="1" x14ac:dyDescent="0.25">
      <c r="A22" s="183"/>
      <c r="B22" s="161"/>
      <c r="C22" s="162"/>
      <c r="D22" s="127" t="s">
        <v>13</v>
      </c>
      <c r="E22" s="128"/>
      <c r="F22" s="128"/>
      <c r="G22" s="129"/>
      <c r="H22" s="132">
        <v>282</v>
      </c>
      <c r="I22" s="136">
        <v>320</v>
      </c>
      <c r="J22" s="138">
        <f>H22-I22</f>
        <v>-38</v>
      </c>
      <c r="K22" s="140">
        <f>J22/88</f>
        <v>-0.43181818181818182</v>
      </c>
      <c r="L22" s="6"/>
      <c r="M22" s="203">
        <f>I22/H22-1</f>
        <v>0.13475177304964547</v>
      </c>
      <c r="N22" s="7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3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3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3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3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</row>
    <row r="23" spans="1:525" ht="15.75" customHeight="1" thickBot="1" x14ac:dyDescent="0.3">
      <c r="A23" s="183"/>
      <c r="B23" s="161"/>
      <c r="C23" s="162"/>
      <c r="D23" s="115"/>
      <c r="E23" s="116"/>
      <c r="F23" s="116"/>
      <c r="G23" s="117"/>
      <c r="H23" s="133"/>
      <c r="I23" s="137"/>
      <c r="J23" s="139"/>
      <c r="K23" s="141"/>
      <c r="L23" s="6"/>
      <c r="M23" s="204"/>
      <c r="N23" s="7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3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3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3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3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</row>
    <row r="24" spans="1:525" ht="30" customHeight="1" thickBot="1" x14ac:dyDescent="0.3">
      <c r="A24" s="183"/>
      <c r="B24" s="163"/>
      <c r="C24" s="164"/>
      <c r="D24" s="127" t="s">
        <v>14</v>
      </c>
      <c r="E24" s="128"/>
      <c r="F24" s="128"/>
      <c r="G24" s="129"/>
      <c r="H24" s="71">
        <v>352</v>
      </c>
      <c r="I24" s="10">
        <v>852</v>
      </c>
      <c r="J24" s="31">
        <f>H24-I24</f>
        <v>-500</v>
      </c>
      <c r="K24" s="73">
        <f>J24/78</f>
        <v>-6.4102564102564106</v>
      </c>
      <c r="L24" s="6"/>
      <c r="M24" s="77">
        <f>I24/H24-1</f>
        <v>1.4204545454545454</v>
      </c>
      <c r="N24" s="7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3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3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3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3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</row>
    <row r="25" spans="1:525" s="2" customFormat="1" ht="15.75" customHeight="1" thickBot="1" x14ac:dyDescent="0.3">
      <c r="A25" s="183"/>
      <c r="B25" s="159" t="s">
        <v>15</v>
      </c>
      <c r="C25" s="160"/>
      <c r="D25" s="165" t="s">
        <v>39</v>
      </c>
      <c r="E25" s="166"/>
      <c r="F25" s="166"/>
      <c r="G25" s="167"/>
      <c r="H25" s="25">
        <v>15913</v>
      </c>
      <c r="I25" s="34">
        <v>20245</v>
      </c>
      <c r="J25" s="35">
        <f>H25-I25</f>
        <v>-4332</v>
      </c>
      <c r="K25" s="36">
        <f>J25/58</f>
        <v>-74.689655172413794</v>
      </c>
      <c r="L25" s="6"/>
      <c r="M25" s="77">
        <f>I25/H25-1</f>
        <v>0.27223025199522399</v>
      </c>
      <c r="N25" s="76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3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3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3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3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</row>
    <row r="26" spans="1:525" ht="15.75" customHeight="1" x14ac:dyDescent="0.25">
      <c r="A26" s="183"/>
      <c r="B26" s="161"/>
      <c r="C26" s="162"/>
      <c r="D26" s="171" t="s">
        <v>16</v>
      </c>
      <c r="E26" s="172"/>
      <c r="F26" s="172"/>
      <c r="G26" s="173"/>
      <c r="H26" s="181">
        <v>2206</v>
      </c>
      <c r="I26" s="175">
        <v>5251</v>
      </c>
      <c r="J26" s="176">
        <f>H26-I26</f>
        <v>-3045</v>
      </c>
      <c r="K26" s="178">
        <f>J26/58</f>
        <v>-52.5</v>
      </c>
      <c r="L26" s="6"/>
      <c r="M26" s="203">
        <f>I26/H26-1</f>
        <v>1.3803263825929282</v>
      </c>
      <c r="N26" s="76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3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3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3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3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</row>
    <row r="27" spans="1:525" ht="15.75" customHeight="1" thickBot="1" x14ac:dyDescent="0.3">
      <c r="A27" s="183"/>
      <c r="B27" s="161"/>
      <c r="C27" s="162"/>
      <c r="D27" s="115"/>
      <c r="E27" s="116"/>
      <c r="F27" s="116"/>
      <c r="G27" s="117"/>
      <c r="H27" s="133"/>
      <c r="I27" s="137"/>
      <c r="J27" s="177"/>
      <c r="K27" s="179"/>
      <c r="L27" s="6"/>
      <c r="M27" s="204"/>
      <c r="N27" s="76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3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3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3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3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</row>
    <row r="28" spans="1:525" ht="15.75" customHeight="1" x14ac:dyDescent="0.25">
      <c r="A28" s="183"/>
      <c r="B28" s="161"/>
      <c r="C28" s="162"/>
      <c r="D28" s="127" t="s">
        <v>17</v>
      </c>
      <c r="E28" s="128"/>
      <c r="F28" s="128"/>
      <c r="G28" s="129"/>
      <c r="H28" s="132">
        <v>2969</v>
      </c>
      <c r="I28" s="136">
        <v>1642</v>
      </c>
      <c r="J28" s="138">
        <f>H28-I28</f>
        <v>1327</v>
      </c>
      <c r="K28" s="140">
        <f>J28/88</f>
        <v>15.079545454545455</v>
      </c>
      <c r="L28" s="6"/>
      <c r="M28" s="203">
        <f>I28/H28-1</f>
        <v>-0.44695183563489393</v>
      </c>
      <c r="N28" s="76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3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3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3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3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</row>
    <row r="29" spans="1:525" ht="15.75" customHeight="1" thickBot="1" x14ac:dyDescent="0.3">
      <c r="A29" s="183"/>
      <c r="B29" s="161"/>
      <c r="C29" s="162"/>
      <c r="D29" s="115"/>
      <c r="E29" s="116"/>
      <c r="F29" s="116"/>
      <c r="G29" s="117"/>
      <c r="H29" s="133"/>
      <c r="I29" s="137"/>
      <c r="J29" s="139"/>
      <c r="K29" s="141"/>
      <c r="L29" s="6"/>
      <c r="M29" s="204"/>
      <c r="N29" s="76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3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3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3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3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</row>
    <row r="30" spans="1:525" ht="30.75" customHeight="1" thickBot="1" x14ac:dyDescent="0.3">
      <c r="A30" s="183"/>
      <c r="B30" s="161"/>
      <c r="C30" s="162"/>
      <c r="D30" s="124" t="s">
        <v>18</v>
      </c>
      <c r="E30" s="125"/>
      <c r="F30" s="125"/>
      <c r="G30" s="126"/>
      <c r="H30" s="16">
        <v>6562</v>
      </c>
      <c r="I30" s="8">
        <v>7872</v>
      </c>
      <c r="J30" s="26">
        <f>H30-I30</f>
        <v>-1310</v>
      </c>
      <c r="K30" s="30">
        <f>J30/48</f>
        <v>-27.291666666666668</v>
      </c>
      <c r="L30" s="6"/>
      <c r="M30" s="77">
        <f>I30/H30-1</f>
        <v>0.19963425784821709</v>
      </c>
      <c r="N30" s="7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3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3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3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3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</row>
    <row r="31" spans="1:525" ht="32.25" customHeight="1" thickBot="1" x14ac:dyDescent="0.3">
      <c r="A31" s="183"/>
      <c r="B31" s="161"/>
      <c r="C31" s="162"/>
      <c r="D31" s="124" t="s">
        <v>19</v>
      </c>
      <c r="E31" s="125"/>
      <c r="F31" s="125"/>
      <c r="G31" s="126"/>
      <c r="H31" s="16">
        <v>8</v>
      </c>
      <c r="I31" s="8">
        <v>0</v>
      </c>
      <c r="J31" s="26">
        <f>H31-I31</f>
        <v>8</v>
      </c>
      <c r="K31" s="30">
        <f>J31/58</f>
        <v>0.13793103448275862</v>
      </c>
      <c r="L31" s="6"/>
      <c r="M31" s="77">
        <f>I31/H31-1</f>
        <v>-1</v>
      </c>
      <c r="N31" s="7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3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3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3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3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</row>
    <row r="32" spans="1:525" ht="15.75" customHeight="1" x14ac:dyDescent="0.25">
      <c r="A32" s="183"/>
      <c r="B32" s="161"/>
      <c r="C32" s="162"/>
      <c r="D32" s="127" t="s">
        <v>20</v>
      </c>
      <c r="E32" s="128"/>
      <c r="F32" s="128"/>
      <c r="G32" s="129"/>
      <c r="H32" s="132">
        <v>4187</v>
      </c>
      <c r="I32" s="136">
        <v>5480</v>
      </c>
      <c r="J32" s="138">
        <f>H32-I32</f>
        <v>-1293</v>
      </c>
      <c r="K32" s="169">
        <f>J32/38</f>
        <v>-34.026315789473685</v>
      </c>
      <c r="L32" s="6"/>
      <c r="M32" s="203">
        <f>I32/H32-1</f>
        <v>0.30881299259613093</v>
      </c>
      <c r="N32" s="7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3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3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3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3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</row>
    <row r="33" spans="1:525" ht="15.75" customHeight="1" thickBot="1" x14ac:dyDescent="0.3">
      <c r="A33" s="183"/>
      <c r="B33" s="161"/>
      <c r="C33" s="162"/>
      <c r="D33" s="115"/>
      <c r="E33" s="116"/>
      <c r="F33" s="116"/>
      <c r="G33" s="117"/>
      <c r="H33" s="133"/>
      <c r="I33" s="137"/>
      <c r="J33" s="139"/>
      <c r="K33" s="170"/>
      <c r="L33" s="6"/>
      <c r="M33" s="204"/>
      <c r="N33" s="7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3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3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3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3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</row>
    <row r="34" spans="1:525" ht="30" customHeight="1" thickBot="1" x14ac:dyDescent="0.3">
      <c r="A34" s="183"/>
      <c r="B34" s="163"/>
      <c r="C34" s="164"/>
      <c r="D34" s="127" t="s">
        <v>21</v>
      </c>
      <c r="E34" s="128"/>
      <c r="F34" s="128"/>
      <c r="G34" s="129"/>
      <c r="H34" s="71">
        <v>0</v>
      </c>
      <c r="I34" s="10">
        <v>0</v>
      </c>
      <c r="J34" s="31">
        <f t="shared" ref="J34:J39" si="2">H34-I34</f>
        <v>0</v>
      </c>
      <c r="K34" s="73">
        <f>J34/28</f>
        <v>0</v>
      </c>
      <c r="L34" s="6"/>
      <c r="M34" s="77" t="e">
        <f t="shared" ref="M34:M39" si="3">I34/H34-1</f>
        <v>#DIV/0!</v>
      </c>
      <c r="N34" s="76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3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3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3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3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</row>
    <row r="35" spans="1:525" s="2" customFormat="1" ht="15.75" customHeight="1" thickBot="1" x14ac:dyDescent="0.3">
      <c r="A35" s="183"/>
      <c r="B35" s="159" t="s">
        <v>22</v>
      </c>
      <c r="C35" s="160"/>
      <c r="D35" s="165" t="s">
        <v>40</v>
      </c>
      <c r="E35" s="166"/>
      <c r="F35" s="166"/>
      <c r="G35" s="167"/>
      <c r="H35" s="25">
        <v>9385</v>
      </c>
      <c r="I35" s="34">
        <v>12312</v>
      </c>
      <c r="J35" s="35">
        <f t="shared" si="2"/>
        <v>-2927</v>
      </c>
      <c r="K35" s="36">
        <f>J35/20</f>
        <v>-146.35</v>
      </c>
      <c r="L35" s="6"/>
      <c r="M35" s="77">
        <f t="shared" si="3"/>
        <v>0.31188066062866282</v>
      </c>
      <c r="N35" s="7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3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3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3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3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</row>
    <row r="36" spans="1:525" ht="30.75" customHeight="1" thickBot="1" x14ac:dyDescent="0.3">
      <c r="A36" s="183"/>
      <c r="B36" s="161"/>
      <c r="C36" s="162"/>
      <c r="D36" s="115" t="s">
        <v>23</v>
      </c>
      <c r="E36" s="116"/>
      <c r="F36" s="116"/>
      <c r="G36" s="117"/>
      <c r="H36" s="72">
        <v>370</v>
      </c>
      <c r="I36" s="9">
        <v>335</v>
      </c>
      <c r="J36" s="37">
        <f t="shared" si="2"/>
        <v>35</v>
      </c>
      <c r="K36" s="74">
        <f>J36/150</f>
        <v>0.23333333333333334</v>
      </c>
      <c r="L36" s="6"/>
      <c r="M36" s="77">
        <f t="shared" si="3"/>
        <v>-9.4594594594594628E-2</v>
      </c>
      <c r="N36" s="76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3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3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3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3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</row>
    <row r="37" spans="1:525" ht="30" customHeight="1" thickBot="1" x14ac:dyDescent="0.3">
      <c r="A37" s="183"/>
      <c r="B37" s="161"/>
      <c r="C37" s="162"/>
      <c r="D37" s="124" t="s">
        <v>24</v>
      </c>
      <c r="E37" s="125"/>
      <c r="F37" s="125"/>
      <c r="G37" s="126"/>
      <c r="H37" s="16">
        <v>2403</v>
      </c>
      <c r="I37" s="8">
        <v>4138</v>
      </c>
      <c r="J37" s="26">
        <f t="shared" si="2"/>
        <v>-1735</v>
      </c>
      <c r="K37" s="30">
        <f>J37/38</f>
        <v>-45.657894736842103</v>
      </c>
      <c r="L37" s="6"/>
      <c r="M37" s="77">
        <f t="shared" si="3"/>
        <v>0.72201414898044103</v>
      </c>
      <c r="N37" s="76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3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3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3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3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</row>
    <row r="38" spans="1:525" ht="33.75" customHeight="1" thickBot="1" x14ac:dyDescent="0.3">
      <c r="A38" s="183"/>
      <c r="B38" s="161"/>
      <c r="C38" s="162"/>
      <c r="D38" s="124" t="s">
        <v>25</v>
      </c>
      <c r="E38" s="125"/>
      <c r="F38" s="125"/>
      <c r="G38" s="126"/>
      <c r="H38" s="16">
        <v>1684</v>
      </c>
      <c r="I38" s="8">
        <v>1550</v>
      </c>
      <c r="J38" s="26">
        <f t="shared" si="2"/>
        <v>134</v>
      </c>
      <c r="K38" s="30">
        <f>J38/68</f>
        <v>1.9705882352941178</v>
      </c>
      <c r="L38" s="6"/>
      <c r="M38" s="77">
        <f t="shared" si="3"/>
        <v>-7.957244655581952E-2</v>
      </c>
      <c r="N38" s="76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3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3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3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3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</row>
    <row r="39" spans="1:525" ht="15.75" customHeight="1" x14ac:dyDescent="0.25">
      <c r="A39" s="183"/>
      <c r="B39" s="161"/>
      <c r="C39" s="162"/>
      <c r="D39" s="127" t="s">
        <v>26</v>
      </c>
      <c r="E39" s="128"/>
      <c r="F39" s="128"/>
      <c r="G39" s="129"/>
      <c r="H39" s="132">
        <v>397</v>
      </c>
      <c r="I39" s="136">
        <v>336</v>
      </c>
      <c r="J39" s="138">
        <f t="shared" si="2"/>
        <v>61</v>
      </c>
      <c r="K39" s="140">
        <f>J39/58</f>
        <v>1.0517241379310345</v>
      </c>
      <c r="L39" s="6"/>
      <c r="M39" s="203">
        <f t="shared" si="3"/>
        <v>-0.15365239294710331</v>
      </c>
      <c r="N39" s="76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3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3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3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3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</row>
    <row r="40" spans="1:525" ht="15.75" customHeight="1" thickBot="1" x14ac:dyDescent="0.3">
      <c r="A40" s="183"/>
      <c r="B40" s="161"/>
      <c r="C40" s="162"/>
      <c r="D40" s="115"/>
      <c r="E40" s="116"/>
      <c r="F40" s="116"/>
      <c r="G40" s="117"/>
      <c r="H40" s="133"/>
      <c r="I40" s="137"/>
      <c r="J40" s="139"/>
      <c r="K40" s="141"/>
      <c r="L40" s="6"/>
      <c r="M40" s="204"/>
      <c r="N40" s="76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3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3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3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3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</row>
    <row r="41" spans="1:525" ht="30" customHeight="1" thickBot="1" x14ac:dyDescent="0.3">
      <c r="A41" s="183"/>
      <c r="B41" s="161"/>
      <c r="C41" s="162"/>
      <c r="D41" s="124" t="s">
        <v>27</v>
      </c>
      <c r="E41" s="125"/>
      <c r="F41" s="125"/>
      <c r="G41" s="126"/>
      <c r="H41" s="16">
        <v>248</v>
      </c>
      <c r="I41" s="8">
        <v>528</v>
      </c>
      <c r="J41" s="26">
        <f>H41-I41</f>
        <v>-280</v>
      </c>
      <c r="K41" s="30">
        <f>J41/20</f>
        <v>-14</v>
      </c>
      <c r="L41" s="6"/>
      <c r="M41" s="77">
        <f>I41/H41-1</f>
        <v>1.129032258064516</v>
      </c>
      <c r="N41" s="76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3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3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3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3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</row>
    <row r="42" spans="1:525" ht="15.75" customHeight="1" x14ac:dyDescent="0.25">
      <c r="A42" s="183"/>
      <c r="B42" s="161"/>
      <c r="C42" s="162"/>
      <c r="D42" s="127" t="s">
        <v>28</v>
      </c>
      <c r="E42" s="128"/>
      <c r="F42" s="128"/>
      <c r="G42" s="129"/>
      <c r="H42" s="132">
        <v>206</v>
      </c>
      <c r="I42" s="136">
        <v>647</v>
      </c>
      <c r="J42" s="138">
        <f>H42-I42</f>
        <v>-441</v>
      </c>
      <c r="K42" s="140">
        <f>J42/48</f>
        <v>-9.1875</v>
      </c>
      <c r="L42" s="6"/>
      <c r="M42" s="203">
        <f>I42/H42-1</f>
        <v>2.1407766990291264</v>
      </c>
      <c r="N42" s="76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3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3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3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3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</row>
    <row r="43" spans="1:525" ht="15.75" customHeight="1" thickBot="1" x14ac:dyDescent="0.3">
      <c r="A43" s="183"/>
      <c r="B43" s="161"/>
      <c r="C43" s="162"/>
      <c r="D43" s="115"/>
      <c r="E43" s="116"/>
      <c r="F43" s="116"/>
      <c r="G43" s="117"/>
      <c r="H43" s="133"/>
      <c r="I43" s="137"/>
      <c r="J43" s="139"/>
      <c r="K43" s="141"/>
      <c r="L43" s="6"/>
      <c r="M43" s="204"/>
      <c r="N43" s="76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3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3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3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3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</row>
    <row r="44" spans="1:525" ht="30" customHeight="1" thickBot="1" x14ac:dyDescent="0.3">
      <c r="A44" s="183"/>
      <c r="B44" s="161"/>
      <c r="C44" s="162"/>
      <c r="D44" s="124" t="s">
        <v>29</v>
      </c>
      <c r="E44" s="125"/>
      <c r="F44" s="125"/>
      <c r="G44" s="126"/>
      <c r="H44" s="16">
        <v>375</v>
      </c>
      <c r="I44" s="8">
        <v>1056</v>
      </c>
      <c r="J44" s="26">
        <f t="shared" ref="J44:J55" si="4">H44-I44</f>
        <v>-681</v>
      </c>
      <c r="K44" s="30">
        <f>J44/18</f>
        <v>-37.833333333333336</v>
      </c>
      <c r="L44" s="6"/>
      <c r="M44" s="77">
        <f t="shared" ref="M44:M55" si="5">I44/H44-1</f>
        <v>1.8159999999999998</v>
      </c>
      <c r="N44" s="76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3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3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3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3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</row>
    <row r="45" spans="1:525" ht="30" customHeight="1" thickBot="1" x14ac:dyDescent="0.3">
      <c r="A45" s="183"/>
      <c r="B45" s="161"/>
      <c r="C45" s="162"/>
      <c r="D45" s="124" t="s">
        <v>30</v>
      </c>
      <c r="E45" s="125"/>
      <c r="F45" s="125"/>
      <c r="G45" s="126"/>
      <c r="H45" s="16">
        <v>1260</v>
      </c>
      <c r="I45" s="8">
        <v>1643</v>
      </c>
      <c r="J45" s="26">
        <f t="shared" si="4"/>
        <v>-383</v>
      </c>
      <c r="K45" s="30">
        <f>J45/48</f>
        <v>-7.979166666666667</v>
      </c>
      <c r="L45" s="6"/>
      <c r="M45" s="77">
        <f t="shared" si="5"/>
        <v>0.303968253968254</v>
      </c>
      <c r="N45" s="76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3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3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3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</row>
    <row r="46" spans="1:525" ht="30" customHeight="1" thickBot="1" x14ac:dyDescent="0.3">
      <c r="A46" s="183"/>
      <c r="B46" s="161"/>
      <c r="C46" s="162"/>
      <c r="D46" s="124" t="s">
        <v>31</v>
      </c>
      <c r="E46" s="125"/>
      <c r="F46" s="125"/>
      <c r="G46" s="126"/>
      <c r="H46" s="16">
        <v>1258</v>
      </c>
      <c r="I46" s="8">
        <v>424</v>
      </c>
      <c r="J46" s="26">
        <f t="shared" si="4"/>
        <v>834</v>
      </c>
      <c r="K46" s="30">
        <f>J46/150</f>
        <v>5.56</v>
      </c>
      <c r="L46" s="6"/>
      <c r="M46" s="77">
        <f t="shared" si="5"/>
        <v>-0.66295707472178056</v>
      </c>
      <c r="N46" s="76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3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3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3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3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</row>
    <row r="47" spans="1:525" ht="30" customHeight="1" thickBot="1" x14ac:dyDescent="0.3">
      <c r="A47" s="183"/>
      <c r="B47" s="161"/>
      <c r="C47" s="162"/>
      <c r="D47" s="124" t="s">
        <v>32</v>
      </c>
      <c r="E47" s="125"/>
      <c r="F47" s="125"/>
      <c r="G47" s="126"/>
      <c r="H47" s="16">
        <v>0</v>
      </c>
      <c r="I47" s="8">
        <v>18</v>
      </c>
      <c r="J47" s="26">
        <f t="shared" si="4"/>
        <v>-18</v>
      </c>
      <c r="K47" s="30">
        <f>J47/50</f>
        <v>-0.36</v>
      </c>
      <c r="L47" s="6"/>
      <c r="M47" s="77" t="e">
        <f t="shared" si="5"/>
        <v>#DIV/0!</v>
      </c>
      <c r="N47" s="76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3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3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3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3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</row>
    <row r="48" spans="1:525" ht="30" customHeight="1" thickBot="1" x14ac:dyDescent="0.3">
      <c r="A48" s="183"/>
      <c r="B48" s="161"/>
      <c r="C48" s="162"/>
      <c r="D48" s="124" t="s">
        <v>33</v>
      </c>
      <c r="E48" s="125"/>
      <c r="F48" s="125"/>
      <c r="G48" s="126"/>
      <c r="H48" s="16">
        <v>447</v>
      </c>
      <c r="I48" s="8">
        <v>749</v>
      </c>
      <c r="J48" s="26">
        <f t="shared" si="4"/>
        <v>-302</v>
      </c>
      <c r="K48" s="30">
        <f>J48/98</f>
        <v>-3.0816326530612246</v>
      </c>
      <c r="L48" s="6"/>
      <c r="M48" s="77">
        <f t="shared" si="5"/>
        <v>0.67561521252796419</v>
      </c>
      <c r="N48" s="76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3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3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3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3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</row>
    <row r="49" spans="1:525" ht="30" customHeight="1" thickBot="1" x14ac:dyDescent="0.3">
      <c r="A49" s="183"/>
      <c r="B49" s="161"/>
      <c r="C49" s="162"/>
      <c r="D49" s="124" t="s">
        <v>34</v>
      </c>
      <c r="E49" s="125"/>
      <c r="F49" s="125"/>
      <c r="G49" s="126"/>
      <c r="H49" s="16">
        <v>436</v>
      </c>
      <c r="I49" s="8">
        <v>349</v>
      </c>
      <c r="J49" s="26">
        <f t="shared" si="4"/>
        <v>87</v>
      </c>
      <c r="K49" s="30">
        <f>J49/198</f>
        <v>0.43939393939393939</v>
      </c>
      <c r="L49" s="6"/>
      <c r="M49" s="77">
        <f t="shared" si="5"/>
        <v>-0.19954128440366969</v>
      </c>
      <c r="N49" s="76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3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3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3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3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</row>
    <row r="50" spans="1:525" ht="30" customHeight="1" thickBot="1" x14ac:dyDescent="0.3">
      <c r="A50" s="183"/>
      <c r="B50" s="161"/>
      <c r="C50" s="162"/>
      <c r="D50" s="124" t="s">
        <v>35</v>
      </c>
      <c r="E50" s="125"/>
      <c r="F50" s="125"/>
      <c r="G50" s="126"/>
      <c r="H50" s="16">
        <v>208</v>
      </c>
      <c r="I50" s="8">
        <v>33</v>
      </c>
      <c r="J50" s="26">
        <f t="shared" si="4"/>
        <v>175</v>
      </c>
      <c r="K50" s="30">
        <f>J50/98</f>
        <v>1.7857142857142858</v>
      </c>
      <c r="L50" s="6"/>
      <c r="M50" s="77">
        <f t="shared" si="5"/>
        <v>-0.84134615384615385</v>
      </c>
      <c r="N50" s="76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3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3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3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3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</row>
    <row r="51" spans="1:525" ht="30" customHeight="1" thickBot="1" x14ac:dyDescent="0.3">
      <c r="A51" s="183"/>
      <c r="B51" s="161"/>
      <c r="C51" s="162"/>
      <c r="D51" s="127" t="s">
        <v>36</v>
      </c>
      <c r="E51" s="128"/>
      <c r="F51" s="128"/>
      <c r="G51" s="129"/>
      <c r="H51" s="71">
        <v>95</v>
      </c>
      <c r="I51" s="10">
        <v>508</v>
      </c>
      <c r="J51" s="31">
        <f t="shared" si="4"/>
        <v>-413</v>
      </c>
      <c r="K51" s="73">
        <f>J51/78</f>
        <v>-5.2948717948717947</v>
      </c>
      <c r="L51" s="6"/>
      <c r="M51" s="77">
        <f t="shared" si="5"/>
        <v>4.3473684210526313</v>
      </c>
      <c r="N51" s="1"/>
    </row>
    <row r="52" spans="1:525" ht="18" customHeight="1" thickBot="1" x14ac:dyDescent="0.3">
      <c r="A52" s="183"/>
      <c r="B52" s="161"/>
      <c r="C52" s="162"/>
      <c r="D52" s="165" t="s">
        <v>42</v>
      </c>
      <c r="E52" s="166"/>
      <c r="F52" s="166"/>
      <c r="G52" s="167"/>
      <c r="H52" s="25">
        <v>54</v>
      </c>
      <c r="I52" s="34">
        <v>520</v>
      </c>
      <c r="J52" s="35">
        <f t="shared" si="4"/>
        <v>-466</v>
      </c>
      <c r="K52" s="36">
        <f>J52/50</f>
        <v>-9.32</v>
      </c>
      <c r="L52" s="6"/>
      <c r="M52" s="77">
        <f t="shared" si="5"/>
        <v>8.6296296296296298</v>
      </c>
      <c r="N52" s="1"/>
    </row>
    <row r="53" spans="1:525" ht="29.25" customHeight="1" thickBot="1" x14ac:dyDescent="0.3">
      <c r="A53" s="183"/>
      <c r="B53" s="161"/>
      <c r="C53" s="162"/>
      <c r="D53" s="115" t="s">
        <v>43</v>
      </c>
      <c r="E53" s="116"/>
      <c r="F53" s="116"/>
      <c r="G53" s="117"/>
      <c r="H53" s="75">
        <v>54</v>
      </c>
      <c r="I53" s="39">
        <v>520</v>
      </c>
      <c r="J53" s="41">
        <f t="shared" si="4"/>
        <v>-466</v>
      </c>
      <c r="K53" s="42">
        <f>J53/30</f>
        <v>-15.533333333333333</v>
      </c>
      <c r="L53" s="6"/>
      <c r="M53" s="77">
        <f t="shared" si="5"/>
        <v>8.6296296296296298</v>
      </c>
      <c r="N53" s="1"/>
    </row>
    <row r="54" spans="1:525" ht="15.75" customHeight="1" thickBot="1" x14ac:dyDescent="0.3">
      <c r="A54" s="183"/>
      <c r="B54" s="161"/>
      <c r="C54" s="162"/>
      <c r="D54" s="195" t="s">
        <v>61</v>
      </c>
      <c r="E54" s="196"/>
      <c r="F54" s="196"/>
      <c r="G54" s="197"/>
      <c r="H54" s="25">
        <v>106</v>
      </c>
      <c r="I54" s="34">
        <v>327</v>
      </c>
      <c r="J54" s="35">
        <f t="shared" si="4"/>
        <v>-221</v>
      </c>
      <c r="K54" s="36">
        <f>J54/70</f>
        <v>-3.157142857142857</v>
      </c>
      <c r="L54" s="6"/>
      <c r="M54" s="77">
        <f t="shared" si="5"/>
        <v>2.0849056603773586</v>
      </c>
      <c r="N54" s="1"/>
    </row>
    <row r="55" spans="1:525" ht="29.25" customHeight="1" thickBot="1" x14ac:dyDescent="0.3">
      <c r="A55" s="183"/>
      <c r="B55" s="163"/>
      <c r="C55" s="164"/>
      <c r="D55" s="198" t="s">
        <v>44</v>
      </c>
      <c r="E55" s="199"/>
      <c r="F55" s="199"/>
      <c r="G55" s="200"/>
      <c r="H55" s="57">
        <v>106</v>
      </c>
      <c r="I55" s="44">
        <v>327</v>
      </c>
      <c r="J55" s="45">
        <f t="shared" si="4"/>
        <v>-221</v>
      </c>
      <c r="K55" s="46">
        <f>J55/70</f>
        <v>-3.157142857142857</v>
      </c>
      <c r="L55" s="7"/>
      <c r="M55" s="77">
        <f t="shared" si="5"/>
        <v>2.0849056603773586</v>
      </c>
      <c r="N55" s="1"/>
    </row>
    <row r="56" spans="1:525" ht="30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1"/>
    </row>
    <row r="57" spans="1:525" ht="30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</row>
    <row r="58" spans="1:525" ht="4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</row>
    <row r="59" spans="1:525" ht="30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525" ht="30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525" ht="30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  <row r="62" spans="1:525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</row>
    <row r="63" spans="1:525" ht="1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</row>
    <row r="64" spans="1:525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2:28" x14ac:dyDescent="0.25">
      <c r="L65" s="4"/>
      <c r="M65" s="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2:28" x14ac:dyDescent="0.25">
      <c r="L66" s="4"/>
      <c r="M66" s="4"/>
    </row>
    <row r="67" spans="12:28" x14ac:dyDescent="0.25">
      <c r="L67" s="4"/>
      <c r="M67" s="4"/>
    </row>
    <row r="68" spans="12:28" x14ac:dyDescent="0.25">
      <c r="L68" s="4"/>
      <c r="M68" s="4"/>
    </row>
    <row r="69" spans="12:28" x14ac:dyDescent="0.25">
      <c r="L69" s="4"/>
      <c r="M69" s="4"/>
    </row>
    <row r="70" spans="12:28" x14ac:dyDescent="0.25">
      <c r="L70" s="4"/>
      <c r="M70" s="4"/>
    </row>
    <row r="71" spans="12:28" x14ac:dyDescent="0.25">
      <c r="L71" s="4"/>
      <c r="M71" s="4"/>
    </row>
    <row r="72" spans="12:28" x14ac:dyDescent="0.25">
      <c r="L72" s="4"/>
      <c r="M72" s="4"/>
    </row>
    <row r="73" spans="12:28" x14ac:dyDescent="0.25">
      <c r="L73" s="4"/>
      <c r="M73" s="4"/>
    </row>
    <row r="74" spans="12:28" x14ac:dyDescent="0.25">
      <c r="L74" s="4"/>
      <c r="M74" s="4"/>
    </row>
    <row r="75" spans="12:28" x14ac:dyDescent="0.25">
      <c r="L75" s="4"/>
      <c r="M75" s="4"/>
    </row>
    <row r="76" spans="12:28" x14ac:dyDescent="0.25">
      <c r="L76" s="4"/>
      <c r="M76" s="4"/>
    </row>
    <row r="77" spans="12:28" x14ac:dyDescent="0.25">
      <c r="L77" s="4"/>
      <c r="M77" s="4"/>
    </row>
    <row r="78" spans="12:28" x14ac:dyDescent="0.25">
      <c r="L78" s="4"/>
      <c r="M78" s="4"/>
    </row>
    <row r="79" spans="12:28" x14ac:dyDescent="0.25">
      <c r="L79" s="4"/>
      <c r="M79" s="4"/>
    </row>
    <row r="80" spans="12:28" x14ac:dyDescent="0.25">
      <c r="L80" s="4"/>
      <c r="M80" s="4"/>
    </row>
    <row r="81" spans="12:13" x14ac:dyDescent="0.25">
      <c r="L81" s="4"/>
      <c r="M81" s="4"/>
    </row>
    <row r="82" spans="12:13" x14ac:dyDescent="0.25">
      <c r="L82" s="4"/>
      <c r="M82" s="4"/>
    </row>
    <row r="83" spans="12:13" x14ac:dyDescent="0.25">
      <c r="L83" s="4"/>
      <c r="M83" s="4"/>
    </row>
    <row r="84" spans="12:13" x14ac:dyDescent="0.25">
      <c r="L84" s="4"/>
      <c r="M84" s="4"/>
    </row>
    <row r="85" spans="12:13" x14ac:dyDescent="0.25">
      <c r="L85" s="4"/>
      <c r="M85" s="4"/>
    </row>
    <row r="86" spans="12:13" x14ac:dyDescent="0.25">
      <c r="L86" s="4"/>
      <c r="M86" s="4"/>
    </row>
    <row r="87" spans="12:13" x14ac:dyDescent="0.25">
      <c r="L87" s="4"/>
      <c r="M87" s="4"/>
    </row>
    <row r="88" spans="12:13" x14ac:dyDescent="0.25">
      <c r="L88" s="4"/>
      <c r="M88" s="4"/>
    </row>
    <row r="89" spans="12:13" x14ac:dyDescent="0.25">
      <c r="L89" s="4"/>
      <c r="M89" s="4"/>
    </row>
    <row r="90" spans="12:13" x14ac:dyDescent="0.25">
      <c r="L90" s="4"/>
      <c r="M90" s="4"/>
    </row>
    <row r="91" spans="12:13" x14ac:dyDescent="0.25">
      <c r="L91" s="4"/>
      <c r="M91" s="4"/>
    </row>
    <row r="92" spans="12:13" x14ac:dyDescent="0.25">
      <c r="L92" s="4"/>
      <c r="M92" s="4"/>
    </row>
    <row r="93" spans="12:13" x14ac:dyDescent="0.25">
      <c r="L93" s="4"/>
      <c r="M93" s="4"/>
    </row>
    <row r="94" spans="12:13" x14ac:dyDescent="0.25">
      <c r="L94" s="4"/>
      <c r="M94" s="4"/>
    </row>
    <row r="95" spans="12:13" x14ac:dyDescent="0.25">
      <c r="L95" s="4"/>
      <c r="M95" s="4"/>
    </row>
    <row r="96" spans="12:13" x14ac:dyDescent="0.25">
      <c r="L96" s="4"/>
      <c r="M96" s="4"/>
    </row>
    <row r="97" spans="12:13" x14ac:dyDescent="0.25">
      <c r="L97" s="4"/>
      <c r="M97" s="4"/>
    </row>
    <row r="98" spans="12:13" x14ac:dyDescent="0.25">
      <c r="L98" s="4"/>
      <c r="M98" s="4"/>
    </row>
    <row r="99" spans="12:13" x14ac:dyDescent="0.25">
      <c r="L99" s="4"/>
      <c r="M99" s="4"/>
    </row>
    <row r="100" spans="12:13" x14ac:dyDescent="0.25">
      <c r="L100" s="4"/>
      <c r="M100" s="4"/>
    </row>
    <row r="101" spans="12:13" x14ac:dyDescent="0.25">
      <c r="L101" s="4"/>
      <c r="M101" s="4"/>
    </row>
    <row r="102" spans="12:13" x14ac:dyDescent="0.25">
      <c r="L102" s="4"/>
      <c r="M102" s="4"/>
    </row>
    <row r="103" spans="12:13" x14ac:dyDescent="0.25">
      <c r="L103" s="4"/>
      <c r="M103" s="4"/>
    </row>
    <row r="104" spans="12:13" x14ac:dyDescent="0.25">
      <c r="L104" s="4"/>
      <c r="M104" s="4"/>
    </row>
    <row r="105" spans="12:13" x14ac:dyDescent="0.25">
      <c r="L105" s="4"/>
      <c r="M105" s="4"/>
    </row>
    <row r="106" spans="12:13" x14ac:dyDescent="0.25">
      <c r="L106" s="4"/>
      <c r="M106" s="4"/>
    </row>
    <row r="107" spans="12:13" x14ac:dyDescent="0.25">
      <c r="L107" s="4"/>
      <c r="M107" s="4"/>
    </row>
    <row r="108" spans="12:13" x14ac:dyDescent="0.25">
      <c r="L108" s="4"/>
      <c r="M108" s="4"/>
    </row>
    <row r="109" spans="12:13" x14ac:dyDescent="0.25">
      <c r="L109" s="4"/>
      <c r="M109" s="4"/>
    </row>
    <row r="110" spans="12:13" x14ac:dyDescent="0.25">
      <c r="L110" s="4"/>
      <c r="M110" s="4"/>
    </row>
    <row r="111" spans="12:13" x14ac:dyDescent="0.25">
      <c r="L111" s="4"/>
      <c r="M111" s="4"/>
    </row>
    <row r="112" spans="12:13" x14ac:dyDescent="0.25">
      <c r="L112" s="4"/>
      <c r="M112" s="4"/>
    </row>
    <row r="113" spans="12:13" x14ac:dyDescent="0.25">
      <c r="L113" s="4"/>
      <c r="M113" s="4"/>
    </row>
    <row r="114" spans="12:13" x14ac:dyDescent="0.25">
      <c r="L114" s="4"/>
      <c r="M114" s="4"/>
    </row>
    <row r="115" spans="12:13" x14ac:dyDescent="0.25">
      <c r="L115" s="4"/>
      <c r="M115" s="4"/>
    </row>
    <row r="116" spans="12:13" x14ac:dyDescent="0.25">
      <c r="L116" s="4"/>
      <c r="M116" s="4"/>
    </row>
    <row r="117" spans="12:13" x14ac:dyDescent="0.25">
      <c r="L117" s="4"/>
      <c r="M117" s="4"/>
    </row>
    <row r="118" spans="12:13" x14ac:dyDescent="0.25">
      <c r="L118" s="4"/>
      <c r="M118" s="4"/>
    </row>
    <row r="119" spans="12:13" x14ac:dyDescent="0.25">
      <c r="L119" s="4"/>
      <c r="M119" s="4"/>
    </row>
    <row r="120" spans="12:13" x14ac:dyDescent="0.25">
      <c r="L120" s="4"/>
      <c r="M120" s="4"/>
    </row>
    <row r="121" spans="12:13" x14ac:dyDescent="0.25">
      <c r="L121" s="4"/>
      <c r="M121" s="4"/>
    </row>
    <row r="122" spans="12:13" x14ac:dyDescent="0.25">
      <c r="L122" s="4"/>
      <c r="M122" s="4"/>
    </row>
    <row r="123" spans="12:13" x14ac:dyDescent="0.25">
      <c r="L123" s="4"/>
      <c r="M123" s="4"/>
    </row>
    <row r="124" spans="12:13" x14ac:dyDescent="0.25">
      <c r="L124" s="4"/>
      <c r="M124" s="4"/>
    </row>
    <row r="125" spans="12:13" x14ac:dyDescent="0.25">
      <c r="L125" s="4"/>
      <c r="M125" s="4"/>
    </row>
    <row r="126" spans="12:13" x14ac:dyDescent="0.25">
      <c r="L126" s="4"/>
      <c r="M126" s="4"/>
    </row>
    <row r="127" spans="12:13" x14ac:dyDescent="0.25">
      <c r="L127" s="4"/>
      <c r="M127" s="4"/>
    </row>
    <row r="128" spans="12:13" x14ac:dyDescent="0.25">
      <c r="L128" s="4"/>
      <c r="M128" s="4"/>
    </row>
    <row r="129" spans="12:13" x14ac:dyDescent="0.25">
      <c r="L129" s="4"/>
      <c r="M129" s="4"/>
    </row>
    <row r="130" spans="12:13" x14ac:dyDescent="0.25">
      <c r="L130" s="4"/>
      <c r="M130" s="4"/>
    </row>
    <row r="131" spans="12:13" x14ac:dyDescent="0.25">
      <c r="L131" s="4"/>
      <c r="M131" s="4"/>
    </row>
    <row r="132" spans="12:13" x14ac:dyDescent="0.25">
      <c r="L132" s="4"/>
      <c r="M132" s="4"/>
    </row>
    <row r="133" spans="12:13" x14ac:dyDescent="0.25">
      <c r="L133" s="4"/>
      <c r="M133" s="4"/>
    </row>
    <row r="134" spans="12:13" x14ac:dyDescent="0.25">
      <c r="L134" s="4"/>
      <c r="M134" s="4"/>
    </row>
    <row r="135" spans="12:13" x14ac:dyDescent="0.25">
      <c r="L135" s="4"/>
      <c r="M135" s="4"/>
    </row>
    <row r="136" spans="12:13" x14ac:dyDescent="0.25">
      <c r="L136" s="4"/>
      <c r="M136" s="4"/>
    </row>
    <row r="137" spans="12:13" x14ac:dyDescent="0.25">
      <c r="L137" s="4"/>
      <c r="M137" s="4"/>
    </row>
    <row r="138" spans="12:13" x14ac:dyDescent="0.25">
      <c r="L138" s="4"/>
      <c r="M138" s="4"/>
    </row>
    <row r="139" spans="12:13" x14ac:dyDescent="0.25">
      <c r="L139" s="4"/>
      <c r="M139" s="4"/>
    </row>
    <row r="140" spans="12:13" x14ac:dyDescent="0.25">
      <c r="L140" s="4"/>
      <c r="M140" s="4"/>
    </row>
    <row r="141" spans="12:13" x14ac:dyDescent="0.25">
      <c r="L141" s="4"/>
      <c r="M141" s="4"/>
    </row>
    <row r="142" spans="12:13" x14ac:dyDescent="0.25">
      <c r="L142" s="4"/>
      <c r="M142" s="4"/>
    </row>
    <row r="143" spans="12:13" x14ac:dyDescent="0.25">
      <c r="L143" s="4"/>
      <c r="M143" s="4"/>
    </row>
    <row r="144" spans="12:13" x14ac:dyDescent="0.25">
      <c r="L144" s="4"/>
      <c r="M144" s="4"/>
    </row>
    <row r="145" spans="12:13" x14ac:dyDescent="0.25">
      <c r="L145" s="4"/>
      <c r="M145" s="4"/>
    </row>
    <row r="146" spans="12:13" x14ac:dyDescent="0.25">
      <c r="L146" s="4"/>
      <c r="M146" s="4"/>
    </row>
    <row r="147" spans="12:13" x14ac:dyDescent="0.25">
      <c r="L147" s="4"/>
      <c r="M147" s="4"/>
    </row>
    <row r="148" spans="12:13" x14ac:dyDescent="0.25">
      <c r="L148" s="4"/>
      <c r="M148" s="4"/>
    </row>
    <row r="149" spans="12:13" x14ac:dyDescent="0.25">
      <c r="L149" s="4"/>
      <c r="M149" s="4"/>
    </row>
    <row r="150" spans="12:13" x14ac:dyDescent="0.25">
      <c r="L150" s="4"/>
      <c r="M150" s="4"/>
    </row>
    <row r="151" spans="12:13" x14ac:dyDescent="0.25">
      <c r="L151" s="4"/>
      <c r="M151" s="4"/>
    </row>
    <row r="152" spans="12:13" x14ac:dyDescent="0.25">
      <c r="L152" s="4"/>
      <c r="M152" s="4"/>
    </row>
    <row r="153" spans="12:13" x14ac:dyDescent="0.25">
      <c r="L153" s="4"/>
      <c r="M153" s="4"/>
    </row>
    <row r="154" spans="12:13" x14ac:dyDescent="0.25">
      <c r="L154" s="4"/>
      <c r="M154" s="4"/>
    </row>
    <row r="155" spans="12:13" x14ac:dyDescent="0.25">
      <c r="L155" s="4"/>
      <c r="M155" s="4"/>
    </row>
    <row r="156" spans="12:13" x14ac:dyDescent="0.25">
      <c r="L156" s="4"/>
      <c r="M156" s="4"/>
    </row>
    <row r="157" spans="12:13" x14ac:dyDescent="0.25">
      <c r="L157" s="4"/>
      <c r="M157" s="4"/>
    </row>
    <row r="158" spans="12:13" x14ac:dyDescent="0.25">
      <c r="L158" s="4"/>
      <c r="M158" s="4"/>
    </row>
    <row r="159" spans="12:13" x14ac:dyDescent="0.25">
      <c r="L159" s="4"/>
      <c r="M159" s="4"/>
    </row>
    <row r="160" spans="12:13" x14ac:dyDescent="0.25">
      <c r="L160" s="4"/>
      <c r="M160" s="4"/>
    </row>
    <row r="161" spans="12:13" x14ac:dyDescent="0.25">
      <c r="L161" s="4"/>
      <c r="M161" s="4"/>
    </row>
    <row r="162" spans="12:13" x14ac:dyDescent="0.25">
      <c r="L162" s="4"/>
      <c r="M162" s="4"/>
    </row>
    <row r="163" spans="12:13" x14ac:dyDescent="0.25">
      <c r="L163" s="4"/>
      <c r="M163" s="4"/>
    </row>
    <row r="164" spans="12:13" x14ac:dyDescent="0.25">
      <c r="L164" s="4"/>
      <c r="M164" s="4"/>
    </row>
    <row r="165" spans="12:13" x14ac:dyDescent="0.25">
      <c r="L165" s="4"/>
      <c r="M165" s="4"/>
    </row>
    <row r="166" spans="12:13" x14ac:dyDescent="0.25">
      <c r="L166" s="4"/>
      <c r="M166" s="4"/>
    </row>
    <row r="167" spans="12:13" x14ac:dyDescent="0.25">
      <c r="L167" s="4"/>
      <c r="M167" s="4"/>
    </row>
    <row r="168" spans="12:13" x14ac:dyDescent="0.25">
      <c r="L168" s="4"/>
      <c r="M168" s="4"/>
    </row>
    <row r="169" spans="12:13" x14ac:dyDescent="0.25">
      <c r="L169" s="4"/>
      <c r="M169" s="4"/>
    </row>
    <row r="170" spans="12:13" x14ac:dyDescent="0.25">
      <c r="L170" s="4"/>
      <c r="M170" s="4"/>
    </row>
    <row r="171" spans="12:13" x14ac:dyDescent="0.25">
      <c r="L171" s="4"/>
      <c r="M171" s="4"/>
    </row>
    <row r="172" spans="12:13" x14ac:dyDescent="0.25">
      <c r="L172" s="4"/>
      <c r="M172" s="4"/>
    </row>
    <row r="173" spans="12:13" x14ac:dyDescent="0.25">
      <c r="L173" s="4"/>
      <c r="M173" s="4"/>
    </row>
    <row r="174" spans="12:13" x14ac:dyDescent="0.25">
      <c r="L174" s="4"/>
      <c r="M174" s="4"/>
    </row>
    <row r="175" spans="12:13" x14ac:dyDescent="0.25">
      <c r="L175" s="4"/>
      <c r="M175" s="4"/>
    </row>
    <row r="176" spans="12:13" x14ac:dyDescent="0.25">
      <c r="L176" s="4"/>
      <c r="M176" s="4"/>
    </row>
    <row r="177" spans="12:13" x14ac:dyDescent="0.25">
      <c r="L177" s="4"/>
      <c r="M177" s="4"/>
    </row>
    <row r="178" spans="12:13" x14ac:dyDescent="0.25">
      <c r="L178" s="4"/>
      <c r="M178" s="4"/>
    </row>
    <row r="179" spans="12:13" x14ac:dyDescent="0.25">
      <c r="L179" s="4"/>
      <c r="M179" s="4"/>
    </row>
    <row r="180" spans="12:13" x14ac:dyDescent="0.25">
      <c r="L180" s="4"/>
      <c r="M180" s="4"/>
    </row>
    <row r="181" spans="12:13" x14ac:dyDescent="0.25">
      <c r="L181" s="4"/>
      <c r="M181" s="4"/>
    </row>
    <row r="182" spans="12:13" x14ac:dyDescent="0.25">
      <c r="L182" s="4"/>
      <c r="M182" s="4"/>
    </row>
    <row r="183" spans="12:13" x14ac:dyDescent="0.25">
      <c r="L183" s="4"/>
      <c r="M183" s="4"/>
    </row>
    <row r="184" spans="12:13" x14ac:dyDescent="0.25">
      <c r="L184" s="4"/>
      <c r="M184" s="4"/>
    </row>
    <row r="185" spans="12:13" x14ac:dyDescent="0.25">
      <c r="L185" s="4"/>
      <c r="M185" s="4"/>
    </row>
    <row r="186" spans="12:13" x14ac:dyDescent="0.25">
      <c r="L186" s="4"/>
      <c r="M186" s="4"/>
    </row>
    <row r="187" spans="12:13" x14ac:dyDescent="0.25">
      <c r="L187" s="4"/>
      <c r="M187" s="4"/>
    </row>
    <row r="188" spans="12:13" x14ac:dyDescent="0.25">
      <c r="L188" s="4"/>
      <c r="M188" s="4"/>
    </row>
    <row r="189" spans="12:13" x14ac:dyDescent="0.25">
      <c r="L189" s="4"/>
      <c r="M189" s="4"/>
    </row>
    <row r="190" spans="12:13" x14ac:dyDescent="0.25">
      <c r="L190" s="4"/>
      <c r="M190" s="4"/>
    </row>
    <row r="191" spans="12:13" x14ac:dyDescent="0.25">
      <c r="L191" s="4"/>
      <c r="M191" s="4"/>
    </row>
    <row r="192" spans="12:13" x14ac:dyDescent="0.25">
      <c r="L192" s="4"/>
      <c r="M192" s="4"/>
    </row>
    <row r="193" spans="12:13" x14ac:dyDescent="0.25">
      <c r="L193" s="4"/>
      <c r="M193" s="4"/>
    </row>
    <row r="194" spans="12:13" x14ac:dyDescent="0.25">
      <c r="L194" s="4"/>
      <c r="M194" s="4"/>
    </row>
    <row r="195" spans="12:13" x14ac:dyDescent="0.25">
      <c r="L195" s="4"/>
      <c r="M195" s="4"/>
    </row>
    <row r="196" spans="12:13" x14ac:dyDescent="0.25">
      <c r="L196" s="4"/>
      <c r="M196" s="4"/>
    </row>
    <row r="197" spans="12:13" x14ac:dyDescent="0.25">
      <c r="L197" s="4"/>
      <c r="M197" s="4"/>
    </row>
    <row r="198" spans="12:13" x14ac:dyDescent="0.25">
      <c r="L198" s="4"/>
      <c r="M198" s="4"/>
    </row>
    <row r="199" spans="12:13" x14ac:dyDescent="0.25">
      <c r="L199" s="4"/>
      <c r="M199" s="4"/>
    </row>
    <row r="200" spans="12:13" x14ac:dyDescent="0.25">
      <c r="L200" s="4"/>
      <c r="M200" s="4"/>
    </row>
    <row r="201" spans="12:13" x14ac:dyDescent="0.25">
      <c r="L201" s="4"/>
      <c r="M201" s="4"/>
    </row>
    <row r="202" spans="12:13" x14ac:dyDescent="0.25">
      <c r="L202" s="4"/>
      <c r="M202" s="4"/>
    </row>
    <row r="203" spans="12:13" x14ac:dyDescent="0.25">
      <c r="L203" s="4"/>
      <c r="M203" s="4"/>
    </row>
    <row r="204" spans="12:13" x14ac:dyDescent="0.25">
      <c r="L204" s="4"/>
      <c r="M204" s="4"/>
    </row>
    <row r="205" spans="12:13" x14ac:dyDescent="0.25">
      <c r="L205" s="4"/>
      <c r="M205" s="4"/>
    </row>
    <row r="206" spans="12:13" x14ac:dyDescent="0.25">
      <c r="L206" s="4"/>
      <c r="M206" s="4"/>
    </row>
    <row r="207" spans="12:13" x14ac:dyDescent="0.25">
      <c r="L207" s="4"/>
      <c r="M207" s="4"/>
    </row>
    <row r="208" spans="12:13" x14ac:dyDescent="0.25">
      <c r="L208" s="4"/>
      <c r="M208" s="4"/>
    </row>
    <row r="209" spans="12:13" x14ac:dyDescent="0.25">
      <c r="L209" s="4"/>
      <c r="M209" s="4"/>
    </row>
    <row r="210" spans="12:13" x14ac:dyDescent="0.25">
      <c r="L210" s="4"/>
      <c r="M210" s="4"/>
    </row>
    <row r="211" spans="12:13" x14ac:dyDescent="0.25">
      <c r="L211" s="4"/>
      <c r="M211" s="4"/>
    </row>
    <row r="212" spans="12:13" x14ac:dyDescent="0.25">
      <c r="L212" s="4"/>
      <c r="M212" s="4"/>
    </row>
    <row r="213" spans="12:13" x14ac:dyDescent="0.25">
      <c r="L213" s="4"/>
      <c r="M213" s="4"/>
    </row>
    <row r="214" spans="12:13" x14ac:dyDescent="0.25">
      <c r="L214" s="4"/>
      <c r="M214" s="4"/>
    </row>
    <row r="215" spans="12:13" x14ac:dyDescent="0.25">
      <c r="L215" s="4"/>
      <c r="M215" s="4"/>
    </row>
    <row r="216" spans="12:13" x14ac:dyDescent="0.25">
      <c r="L216" s="4"/>
      <c r="M216" s="4"/>
    </row>
    <row r="217" spans="12:13" x14ac:dyDescent="0.25">
      <c r="L217" s="4"/>
      <c r="M217" s="4"/>
    </row>
    <row r="218" spans="12:13" x14ac:dyDescent="0.25">
      <c r="L218" s="4"/>
      <c r="M218" s="4"/>
    </row>
    <row r="219" spans="12:13" x14ac:dyDescent="0.25">
      <c r="L219" s="4"/>
      <c r="M219" s="4"/>
    </row>
    <row r="220" spans="12:13" x14ac:dyDescent="0.25">
      <c r="L220" s="4"/>
      <c r="M220" s="4"/>
    </row>
    <row r="221" spans="12:13" x14ac:dyDescent="0.25">
      <c r="L221" s="4"/>
      <c r="M221" s="4"/>
    </row>
    <row r="222" spans="12:13" x14ac:dyDescent="0.25">
      <c r="L222" s="4"/>
      <c r="M222" s="4"/>
    </row>
    <row r="223" spans="12:13" x14ac:dyDescent="0.25">
      <c r="L223" s="4"/>
      <c r="M223" s="4"/>
    </row>
    <row r="224" spans="12:13" x14ac:dyDescent="0.25">
      <c r="L224" s="4"/>
      <c r="M224" s="4"/>
    </row>
    <row r="225" spans="12:13" x14ac:dyDescent="0.25">
      <c r="L225" s="4"/>
      <c r="M225" s="4"/>
    </row>
    <row r="226" spans="12:13" x14ac:dyDescent="0.25">
      <c r="L226" s="4"/>
      <c r="M226" s="4"/>
    </row>
    <row r="227" spans="12:13" x14ac:dyDescent="0.25">
      <c r="L227" s="4"/>
      <c r="M227" s="4"/>
    </row>
    <row r="228" spans="12:13" x14ac:dyDescent="0.25">
      <c r="L228" s="4"/>
      <c r="M228" s="4"/>
    </row>
    <row r="229" spans="12:13" x14ac:dyDescent="0.25">
      <c r="L229" s="4"/>
      <c r="M229" s="4"/>
    </row>
    <row r="230" spans="12:13" x14ac:dyDescent="0.25">
      <c r="L230" s="4"/>
      <c r="M230" s="4"/>
    </row>
    <row r="231" spans="12:13" x14ac:dyDescent="0.25">
      <c r="L231" s="4"/>
      <c r="M231" s="4"/>
    </row>
    <row r="232" spans="12:13" x14ac:dyDescent="0.25">
      <c r="L232" s="4"/>
      <c r="M232" s="4"/>
    </row>
    <row r="233" spans="12:13" x14ac:dyDescent="0.25">
      <c r="L233" s="4"/>
      <c r="M233" s="4"/>
    </row>
    <row r="234" spans="12:13" x14ac:dyDescent="0.25">
      <c r="L234" s="4"/>
      <c r="M234" s="4"/>
    </row>
    <row r="235" spans="12:13" x14ac:dyDescent="0.25">
      <c r="L235" s="4"/>
      <c r="M235" s="4"/>
    </row>
    <row r="236" spans="12:13" x14ac:dyDescent="0.25">
      <c r="L236" s="4"/>
      <c r="M236" s="4"/>
    </row>
    <row r="237" spans="12:13" x14ac:dyDescent="0.25">
      <c r="L237" s="4"/>
      <c r="M237" s="4"/>
    </row>
    <row r="238" spans="12:13" x14ac:dyDescent="0.25">
      <c r="L238" s="4"/>
      <c r="M238" s="4"/>
    </row>
    <row r="239" spans="12:13" x14ac:dyDescent="0.25">
      <c r="L239" s="4"/>
      <c r="M239" s="4"/>
    </row>
    <row r="240" spans="12:13" x14ac:dyDescent="0.25">
      <c r="L240" s="4"/>
      <c r="M240" s="4"/>
    </row>
    <row r="241" spans="12:13" x14ac:dyDescent="0.25">
      <c r="L241" s="4"/>
      <c r="M241" s="4"/>
    </row>
    <row r="242" spans="12:13" x14ac:dyDescent="0.25">
      <c r="L242" s="4"/>
      <c r="M242" s="4"/>
    </row>
    <row r="243" spans="12:13" x14ac:dyDescent="0.25">
      <c r="L243" s="4"/>
      <c r="M243" s="4"/>
    </row>
    <row r="244" spans="12:13" x14ac:dyDescent="0.25">
      <c r="L244" s="4"/>
      <c r="M244" s="4"/>
    </row>
    <row r="245" spans="12:13" x14ac:dyDescent="0.25">
      <c r="L245" s="4"/>
      <c r="M245" s="4"/>
    </row>
    <row r="246" spans="12:13" x14ac:dyDescent="0.25">
      <c r="L246" s="4"/>
      <c r="M246" s="4"/>
    </row>
    <row r="247" spans="12:13" x14ac:dyDescent="0.25">
      <c r="L247" s="4"/>
      <c r="M247" s="4"/>
    </row>
    <row r="248" spans="12:13" x14ac:dyDescent="0.25">
      <c r="L248" s="4"/>
      <c r="M248" s="4"/>
    </row>
    <row r="249" spans="12:13" x14ac:dyDescent="0.25">
      <c r="L249" s="4"/>
      <c r="M249" s="4"/>
    </row>
    <row r="250" spans="12:13" x14ac:dyDescent="0.25">
      <c r="L250" s="4"/>
      <c r="M250" s="4"/>
    </row>
    <row r="251" spans="12:13" x14ac:dyDescent="0.25">
      <c r="L251" s="4"/>
      <c r="M251" s="4"/>
    </row>
    <row r="252" spans="12:13" x14ac:dyDescent="0.25">
      <c r="L252" s="4"/>
      <c r="M252" s="4"/>
    </row>
    <row r="253" spans="12:13" x14ac:dyDescent="0.25">
      <c r="L253" s="4"/>
      <c r="M253" s="4"/>
    </row>
    <row r="254" spans="12:13" x14ac:dyDescent="0.25">
      <c r="L254" s="4"/>
      <c r="M254" s="4"/>
    </row>
    <row r="255" spans="12:13" x14ac:dyDescent="0.25">
      <c r="L255" s="4"/>
      <c r="M255" s="4"/>
    </row>
    <row r="256" spans="12:13" x14ac:dyDescent="0.25">
      <c r="L256" s="4"/>
      <c r="M256" s="4"/>
    </row>
    <row r="257" spans="12:13" x14ac:dyDescent="0.25">
      <c r="L257" s="4"/>
      <c r="M257" s="4"/>
    </row>
    <row r="258" spans="12:13" x14ac:dyDescent="0.25">
      <c r="L258" s="4"/>
      <c r="M258" s="4"/>
    </row>
    <row r="259" spans="12:13" x14ac:dyDescent="0.25">
      <c r="L259" s="4"/>
      <c r="M259" s="4"/>
    </row>
    <row r="260" spans="12:13" x14ac:dyDescent="0.25">
      <c r="L260" s="4"/>
      <c r="M260" s="4"/>
    </row>
    <row r="261" spans="12:13" x14ac:dyDescent="0.25">
      <c r="L261" s="4"/>
      <c r="M261" s="4"/>
    </row>
    <row r="262" spans="12:13" x14ac:dyDescent="0.25">
      <c r="L262" s="4"/>
      <c r="M262" s="4"/>
    </row>
    <row r="263" spans="12:13" x14ac:dyDescent="0.25">
      <c r="L263" s="4"/>
      <c r="M263" s="4"/>
    </row>
    <row r="264" spans="12:13" x14ac:dyDescent="0.25">
      <c r="L264" s="4"/>
      <c r="M264" s="4"/>
    </row>
    <row r="265" spans="12:13" x14ac:dyDescent="0.25">
      <c r="L265" s="4"/>
      <c r="M265" s="4"/>
    </row>
    <row r="266" spans="12:13" x14ac:dyDescent="0.25">
      <c r="L266" s="4"/>
      <c r="M266" s="4"/>
    </row>
    <row r="267" spans="12:13" x14ac:dyDescent="0.25">
      <c r="L267" s="4"/>
      <c r="M267" s="4"/>
    </row>
    <row r="268" spans="12:13" x14ac:dyDescent="0.25">
      <c r="L268" s="4"/>
      <c r="M268" s="4"/>
    </row>
    <row r="269" spans="12:13" x14ac:dyDescent="0.25">
      <c r="L269" s="4"/>
      <c r="M269" s="4"/>
    </row>
    <row r="270" spans="12:13" x14ac:dyDescent="0.25">
      <c r="L270" s="4"/>
      <c r="M270" s="4"/>
    </row>
    <row r="271" spans="12:13" x14ac:dyDescent="0.25">
      <c r="L271" s="4"/>
      <c r="M271" s="4"/>
    </row>
    <row r="272" spans="12:13" x14ac:dyDescent="0.25">
      <c r="L272" s="4"/>
      <c r="M272" s="4"/>
    </row>
    <row r="273" spans="12:13" x14ac:dyDescent="0.25">
      <c r="L273" s="4"/>
      <c r="M273" s="4"/>
    </row>
    <row r="274" spans="12:13" x14ac:dyDescent="0.25">
      <c r="L274" s="4"/>
      <c r="M274" s="4"/>
    </row>
    <row r="275" spans="12:13" x14ac:dyDescent="0.25">
      <c r="L275" s="4"/>
      <c r="M275" s="4"/>
    </row>
    <row r="276" spans="12:13" x14ac:dyDescent="0.25">
      <c r="L276" s="4"/>
      <c r="M276" s="4"/>
    </row>
    <row r="277" spans="12:13" x14ac:dyDescent="0.25">
      <c r="L277" s="4"/>
      <c r="M277" s="4"/>
    </row>
    <row r="278" spans="12:13" x14ac:dyDescent="0.25">
      <c r="L278" s="4"/>
      <c r="M278" s="4"/>
    </row>
    <row r="279" spans="12:13" x14ac:dyDescent="0.25">
      <c r="L279" s="4"/>
      <c r="M279" s="4"/>
    </row>
    <row r="280" spans="12:13" x14ac:dyDescent="0.25">
      <c r="L280" s="4"/>
      <c r="M280" s="4"/>
    </row>
  </sheetData>
  <sheetProtection formatCells="0" selectLockedCells="1" selectUnlockedCells="1"/>
  <mergeCells count="94">
    <mergeCell ref="M28:M29"/>
    <mergeCell ref="M32:M33"/>
    <mergeCell ref="M39:M40"/>
    <mergeCell ref="M42:M43"/>
    <mergeCell ref="M12:M13"/>
    <mergeCell ref="M14:M15"/>
    <mergeCell ref="H2:M3"/>
    <mergeCell ref="M16:M17"/>
    <mergeCell ref="M22:M23"/>
    <mergeCell ref="M26:M27"/>
    <mergeCell ref="D53:G53"/>
    <mergeCell ref="D44:G44"/>
    <mergeCell ref="D45:G45"/>
    <mergeCell ref="D46:G46"/>
    <mergeCell ref="D47:G47"/>
    <mergeCell ref="D41:G41"/>
    <mergeCell ref="D42:G43"/>
    <mergeCell ref="H42:H43"/>
    <mergeCell ref="I42:I43"/>
    <mergeCell ref="J42:J43"/>
    <mergeCell ref="K42:K43"/>
    <mergeCell ref="J39:J40"/>
    <mergeCell ref="K39:K40"/>
    <mergeCell ref="B35:C55"/>
    <mergeCell ref="D35:G35"/>
    <mergeCell ref="D36:G36"/>
    <mergeCell ref="D37:G37"/>
    <mergeCell ref="D38:G38"/>
    <mergeCell ref="D39:G40"/>
    <mergeCell ref="H39:H40"/>
    <mergeCell ref="I39:I40"/>
    <mergeCell ref="D54:G54"/>
    <mergeCell ref="D55:G55"/>
    <mergeCell ref="D48:G48"/>
    <mergeCell ref="D49:G49"/>
    <mergeCell ref="D50:G50"/>
    <mergeCell ref="D51:G51"/>
    <mergeCell ref="D52:G52"/>
    <mergeCell ref="H26:H27"/>
    <mergeCell ref="I26:I27"/>
    <mergeCell ref="J26:J27"/>
    <mergeCell ref="K26:K27"/>
    <mergeCell ref="J32:J33"/>
    <mergeCell ref="K32:K33"/>
    <mergeCell ref="H28:H29"/>
    <mergeCell ref="I28:I29"/>
    <mergeCell ref="J28:J29"/>
    <mergeCell ref="K28:K29"/>
    <mergeCell ref="H32:H33"/>
    <mergeCell ref="I32:I33"/>
    <mergeCell ref="D24:G24"/>
    <mergeCell ref="B25:C34"/>
    <mergeCell ref="D25:G25"/>
    <mergeCell ref="D30:G30"/>
    <mergeCell ref="D22:G23"/>
    <mergeCell ref="D26:G27"/>
    <mergeCell ref="D28:G29"/>
    <mergeCell ref="D34:G34"/>
    <mergeCell ref="D31:G31"/>
    <mergeCell ref="D32:G33"/>
    <mergeCell ref="H22:H23"/>
    <mergeCell ref="I22:I23"/>
    <mergeCell ref="J22:J23"/>
    <mergeCell ref="K22:K23"/>
    <mergeCell ref="D18:G18"/>
    <mergeCell ref="D19:G19"/>
    <mergeCell ref="D20:G20"/>
    <mergeCell ref="D21:G21"/>
    <mergeCell ref="D16:G17"/>
    <mergeCell ref="H16:H17"/>
    <mergeCell ref="I16:I17"/>
    <mergeCell ref="J16:J17"/>
    <mergeCell ref="K16:K17"/>
    <mergeCell ref="D14:G15"/>
    <mergeCell ref="H14:H15"/>
    <mergeCell ref="I14:I15"/>
    <mergeCell ref="J14:J15"/>
    <mergeCell ref="K14:K15"/>
    <mergeCell ref="A1:T1"/>
    <mergeCell ref="A2:A55"/>
    <mergeCell ref="B2:G4"/>
    <mergeCell ref="B5:C24"/>
    <mergeCell ref="D5:G5"/>
    <mergeCell ref="I12:I13"/>
    <mergeCell ref="J12:J13"/>
    <mergeCell ref="K12:K13"/>
    <mergeCell ref="D6:G6"/>
    <mergeCell ref="D7:G7"/>
    <mergeCell ref="D8:G8"/>
    <mergeCell ref="D9:G9"/>
    <mergeCell ref="D10:G10"/>
    <mergeCell ref="D11:G11"/>
    <mergeCell ref="D12:G13"/>
    <mergeCell ref="H12:H13"/>
  </mergeCells>
  <conditionalFormatting sqref="I7">
    <cfRule type="cellIs" dxfId="260" priority="56" operator="greaterThan">
      <formula>$H$7</formula>
    </cfRule>
    <cfRule type="cellIs" dxfId="259" priority="84" operator="greaterThan">
      <formula>$H$7</formula>
    </cfRule>
    <cfRule type="cellIs" dxfId="258" priority="85" operator="greaterThan">
      <formula>$H$7</formula>
    </cfRule>
    <cfRule type="cellIs" dxfId="257" priority="87" operator="greaterThan">
      <formula>$H$7</formula>
    </cfRule>
  </conditionalFormatting>
  <conditionalFormatting sqref="I5">
    <cfRule type="cellIs" dxfId="256" priority="86" operator="greaterThan">
      <formula>$H$5</formula>
    </cfRule>
  </conditionalFormatting>
  <conditionalFormatting sqref="I9">
    <cfRule type="cellIs" dxfId="255" priority="25" operator="greaterThan">
      <formula>$H$9</formula>
    </cfRule>
    <cfRule type="cellIs" dxfId="254" priority="57" operator="greaterThan">
      <formula>$H$9</formula>
    </cfRule>
    <cfRule type="cellIs" dxfId="253" priority="58" operator="greaterThan">
      <formula>$H$9</formula>
    </cfRule>
    <cfRule type="cellIs" dxfId="252" priority="81" operator="greaterThan">
      <formula>$H$8</formula>
    </cfRule>
    <cfRule type="cellIs" dxfId="251" priority="82" operator="greaterThan">
      <formula>$H$7</formula>
    </cfRule>
    <cfRule type="cellIs" dxfId="250" priority="83" operator="greaterThan">
      <formula>$H$7</formula>
    </cfRule>
  </conditionalFormatting>
  <conditionalFormatting sqref="I22">
    <cfRule type="cellIs" dxfId="249" priority="78" operator="greaterThan">
      <formula>$H$8</formula>
    </cfRule>
    <cfRule type="cellIs" dxfId="248" priority="79" operator="greaterThan">
      <formula>$H$7</formula>
    </cfRule>
    <cfRule type="cellIs" dxfId="247" priority="80" operator="greaterThan">
      <formula>$H$7</formula>
    </cfRule>
  </conditionalFormatting>
  <conditionalFormatting sqref="I24">
    <cfRule type="cellIs" dxfId="246" priority="53" operator="greaterThan">
      <formula>$H$24</formula>
    </cfRule>
    <cfRule type="cellIs" dxfId="245" priority="75" operator="greaterThan">
      <formula>$H$8</formula>
    </cfRule>
    <cfRule type="cellIs" dxfId="244" priority="76" operator="greaterThan">
      <formula>$H$7</formula>
    </cfRule>
    <cfRule type="cellIs" dxfId="243" priority="77" operator="greaterThan">
      <formula>$H$7</formula>
    </cfRule>
  </conditionalFormatting>
  <conditionalFormatting sqref="I26">
    <cfRule type="cellIs" dxfId="242" priority="72" operator="greaterThan">
      <formula>$H$8</formula>
    </cfRule>
    <cfRule type="cellIs" dxfId="241" priority="73" operator="greaterThan">
      <formula>$H$7</formula>
    </cfRule>
    <cfRule type="cellIs" dxfId="240" priority="74" operator="greaterThan">
      <formula>$H$7</formula>
    </cfRule>
  </conditionalFormatting>
  <conditionalFormatting sqref="I28">
    <cfRule type="cellIs" dxfId="239" priority="69" operator="greaterThan">
      <formula>$H$8</formula>
    </cfRule>
    <cfRule type="cellIs" dxfId="238" priority="70" operator="greaterThan">
      <formula>$H$7</formula>
    </cfRule>
    <cfRule type="cellIs" dxfId="237" priority="71" operator="greaterThan">
      <formula>$H$7</formula>
    </cfRule>
  </conditionalFormatting>
  <conditionalFormatting sqref="I31">
    <cfRule type="cellIs" dxfId="236" priority="48" operator="greaterThan">
      <formula>$H$31</formula>
    </cfRule>
    <cfRule type="cellIs" dxfId="235" priority="66" operator="greaterThan">
      <formula>$H$8</formula>
    </cfRule>
    <cfRule type="cellIs" dxfId="234" priority="67" operator="greaterThan">
      <formula>$H$7</formula>
    </cfRule>
    <cfRule type="cellIs" dxfId="233" priority="68" operator="greaterThan">
      <formula>$H$7</formula>
    </cfRule>
  </conditionalFormatting>
  <conditionalFormatting sqref="I32">
    <cfRule type="cellIs" dxfId="232" priority="63" operator="greaterThan">
      <formula>$H$8</formula>
    </cfRule>
    <cfRule type="cellIs" dxfId="231" priority="64" operator="greaterThan">
      <formula>$H$7</formula>
    </cfRule>
    <cfRule type="cellIs" dxfId="230" priority="65" operator="greaterThan">
      <formula>$H$7</formula>
    </cfRule>
  </conditionalFormatting>
  <conditionalFormatting sqref="I34">
    <cfRule type="cellIs" dxfId="229" priority="45" operator="greaterThan">
      <formula>$H$34</formula>
    </cfRule>
    <cfRule type="cellIs" dxfId="228" priority="46" operator="greaterThan">
      <formula>$H$34</formula>
    </cfRule>
    <cfRule type="cellIs" dxfId="227" priority="60" operator="greaterThan">
      <formula>$H$8</formula>
    </cfRule>
    <cfRule type="cellIs" dxfId="226" priority="61" operator="greaterThan">
      <formula>$H$7</formula>
    </cfRule>
    <cfRule type="cellIs" dxfId="225" priority="62" operator="greaterThan">
      <formula>$H$7</formula>
    </cfRule>
  </conditionalFormatting>
  <conditionalFormatting sqref="I6">
    <cfRule type="cellIs" dxfId="224" priority="55" operator="greaterThan">
      <formula>$H$6</formula>
    </cfRule>
    <cfRule type="cellIs" dxfId="223" priority="59" operator="greaterThan">
      <formula>$H$6</formula>
    </cfRule>
  </conditionalFormatting>
  <conditionalFormatting sqref="I22:I23">
    <cfRule type="cellIs" dxfId="222" priority="54" operator="greaterThan">
      <formula>$H$22</formula>
    </cfRule>
  </conditionalFormatting>
  <conditionalFormatting sqref="I26:I27">
    <cfRule type="cellIs" dxfId="221" priority="49" operator="greaterThan">
      <formula>$H$26</formula>
    </cfRule>
    <cfRule type="cellIs" dxfId="220" priority="52" operator="greaterThan">
      <formula>$H$26</formula>
    </cfRule>
  </conditionalFormatting>
  <conditionalFormatting sqref="I28:I29">
    <cfRule type="cellIs" dxfId="219" priority="50" operator="greaterThan">
      <formula>$H$28</formula>
    </cfRule>
    <cfRule type="cellIs" dxfId="218" priority="51" operator="greaterThan">
      <formula>$H$28</formula>
    </cfRule>
  </conditionalFormatting>
  <conditionalFormatting sqref="I32:I33">
    <cfRule type="cellIs" dxfId="217" priority="1" operator="greaterThan">
      <formula>$H$32</formula>
    </cfRule>
    <cfRule type="cellIs" dxfId="216" priority="47" operator="greaterThan">
      <formula>$H$32</formula>
    </cfRule>
  </conditionalFormatting>
  <conditionalFormatting sqref="I35">
    <cfRule type="cellIs" dxfId="215" priority="41" operator="greaterThan">
      <formula>$H$35</formula>
    </cfRule>
    <cfRule type="cellIs" dxfId="214" priority="44" operator="greaterThan">
      <formula>$H$35</formula>
    </cfRule>
  </conditionalFormatting>
  <conditionalFormatting sqref="I30">
    <cfRule type="cellIs" dxfId="213" priority="43" operator="greaterThan">
      <formula>$H$30</formula>
    </cfRule>
  </conditionalFormatting>
  <conditionalFormatting sqref="I25">
    <cfRule type="cellIs" dxfId="212" priority="42" operator="greaterThan">
      <formula>$H$25</formula>
    </cfRule>
  </conditionalFormatting>
  <conditionalFormatting sqref="I36">
    <cfRule type="cellIs" dxfId="211" priority="40" operator="greaterThan">
      <formula>$H$36</formula>
    </cfRule>
  </conditionalFormatting>
  <conditionalFormatting sqref="I37">
    <cfRule type="cellIs" dxfId="210" priority="39" operator="greaterThan">
      <formula>$H$37</formula>
    </cfRule>
  </conditionalFormatting>
  <conditionalFormatting sqref="I38">
    <cfRule type="cellIs" dxfId="209" priority="38" operator="greaterThan">
      <formula>$H$38</formula>
    </cfRule>
  </conditionalFormatting>
  <conditionalFormatting sqref="I39:I40">
    <cfRule type="cellIs" dxfId="208" priority="37" operator="greaterThan">
      <formula>$H$39</formula>
    </cfRule>
  </conditionalFormatting>
  <conditionalFormatting sqref="I41">
    <cfRule type="cellIs" dxfId="207" priority="36" operator="greaterThan">
      <formula>$H$41</formula>
    </cfRule>
  </conditionalFormatting>
  <conditionalFormatting sqref="I42:I43">
    <cfRule type="cellIs" dxfId="206" priority="35" operator="greaterThan">
      <formula>$H$42</formula>
    </cfRule>
  </conditionalFormatting>
  <conditionalFormatting sqref="I44">
    <cfRule type="cellIs" dxfId="205" priority="34" operator="greaterThan">
      <formula>$H$44</formula>
    </cfRule>
  </conditionalFormatting>
  <conditionalFormatting sqref="I45">
    <cfRule type="cellIs" dxfId="204" priority="33" operator="greaterThan">
      <formula>$H$45</formula>
    </cfRule>
  </conditionalFormatting>
  <conditionalFormatting sqref="I46">
    <cfRule type="cellIs" dxfId="203" priority="32" operator="greaterThan">
      <formula>$H$46</formula>
    </cfRule>
  </conditionalFormatting>
  <conditionalFormatting sqref="I47">
    <cfRule type="cellIs" dxfId="202" priority="31" operator="greaterThan">
      <formula>$H$47</formula>
    </cfRule>
  </conditionalFormatting>
  <conditionalFormatting sqref="I48">
    <cfRule type="cellIs" dxfId="201" priority="30" operator="greaterThan">
      <formula>$H$48</formula>
    </cfRule>
  </conditionalFormatting>
  <conditionalFormatting sqref="I49">
    <cfRule type="cellIs" dxfId="200" priority="29" operator="greaterThan">
      <formula>$H$49</formula>
    </cfRule>
  </conditionalFormatting>
  <conditionalFormatting sqref="I50">
    <cfRule type="cellIs" dxfId="199" priority="28" operator="greaterThan">
      <formula>$H$50</formula>
    </cfRule>
  </conditionalFormatting>
  <conditionalFormatting sqref="I51">
    <cfRule type="cellIs" dxfId="198" priority="27" operator="greaterThan">
      <formula>$H$51</formula>
    </cfRule>
  </conditionalFormatting>
  <conditionalFormatting sqref="I8">
    <cfRule type="cellIs" dxfId="197" priority="26" operator="greaterThan">
      <formula>$H$8</formula>
    </cfRule>
  </conditionalFormatting>
  <conditionalFormatting sqref="I10">
    <cfRule type="cellIs" dxfId="196" priority="24" operator="greaterThan">
      <formula>$H$10</formula>
    </cfRule>
  </conditionalFormatting>
  <conditionalFormatting sqref="I11">
    <cfRule type="cellIs" dxfId="195" priority="23" operator="greaterThan">
      <formula>$H$11</formula>
    </cfRule>
  </conditionalFormatting>
  <conditionalFormatting sqref="I12:I13">
    <cfRule type="cellIs" dxfId="194" priority="22" operator="greaterThan">
      <formula>$H$12</formula>
    </cfRule>
  </conditionalFormatting>
  <conditionalFormatting sqref="I14:I15">
    <cfRule type="cellIs" dxfId="193" priority="21" operator="greaterThan">
      <formula>$H$14</formula>
    </cfRule>
  </conditionalFormatting>
  <conditionalFormatting sqref="I16:I17">
    <cfRule type="cellIs" dxfId="192" priority="20" operator="greaterThan">
      <formula>$H$16</formula>
    </cfRule>
  </conditionalFormatting>
  <conditionalFormatting sqref="I18">
    <cfRule type="cellIs" dxfId="191" priority="19" operator="greaterThan">
      <formula>$H$18</formula>
    </cfRule>
  </conditionalFormatting>
  <conditionalFormatting sqref="I19">
    <cfRule type="cellIs" dxfId="190" priority="18" operator="greaterThan">
      <formula>$H$19</formula>
    </cfRule>
  </conditionalFormatting>
  <conditionalFormatting sqref="I20">
    <cfRule type="cellIs" dxfId="189" priority="17" operator="greaterThan">
      <formula>$H$20</formula>
    </cfRule>
  </conditionalFormatting>
  <conditionalFormatting sqref="I21">
    <cfRule type="cellIs" dxfId="188" priority="16" operator="greaterThan">
      <formula>$H$21</formula>
    </cfRule>
  </conditionalFormatting>
  <conditionalFormatting sqref="I53">
    <cfRule type="cellIs" dxfId="187" priority="13" operator="greaterThan">
      <formula>$H$8</formula>
    </cfRule>
    <cfRule type="cellIs" dxfId="186" priority="14" operator="greaterThan">
      <formula>$H$7</formula>
    </cfRule>
    <cfRule type="cellIs" dxfId="185" priority="15" operator="greaterThan">
      <formula>$H$7</formula>
    </cfRule>
  </conditionalFormatting>
  <conditionalFormatting sqref="I53">
    <cfRule type="cellIs" dxfId="184" priority="11" operator="greaterThan">
      <formula>$H$26</formula>
    </cfRule>
    <cfRule type="cellIs" dxfId="183" priority="12" operator="greaterThan">
      <formula>$H$26</formula>
    </cfRule>
  </conditionalFormatting>
  <conditionalFormatting sqref="I52">
    <cfRule type="cellIs" dxfId="182" priority="3" operator="greaterThan">
      <formula>$H$52</formula>
    </cfRule>
    <cfRule type="cellIs" dxfId="181" priority="10" operator="greaterThan">
      <formula>$H$25</formula>
    </cfRule>
  </conditionalFormatting>
  <conditionalFormatting sqref="I55">
    <cfRule type="cellIs" dxfId="180" priority="7" operator="greaterThan">
      <formula>$H$8</formula>
    </cfRule>
    <cfRule type="cellIs" dxfId="179" priority="8" operator="greaterThan">
      <formula>$H$7</formula>
    </cfRule>
    <cfRule type="cellIs" dxfId="178" priority="9" operator="greaterThan">
      <formula>$H$7</formula>
    </cfRule>
  </conditionalFormatting>
  <conditionalFormatting sqref="I55">
    <cfRule type="cellIs" dxfId="177" priority="5" operator="greaterThan">
      <formula>$H$26</formula>
    </cfRule>
    <cfRule type="cellIs" dxfId="176" priority="6" operator="greaterThan">
      <formula>$H$26</formula>
    </cfRule>
  </conditionalFormatting>
  <conditionalFormatting sqref="I54">
    <cfRule type="cellIs" dxfId="175" priority="2" operator="greaterThan">
      <formula>$H$54</formula>
    </cfRule>
    <cfRule type="cellIs" dxfId="174" priority="4" operator="greaterThan">
      <formula>$H$25</formula>
    </cfRule>
  </conditionalFormatting>
  <pageMargins left="0" right="0" top="0" bottom="0" header="0" footer="0"/>
  <pageSetup scale="60"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5377" r:id="rId4" name="Control 17">
          <controlPr defaultSize="0" r:id="rId5">
            <anchor moveWithCells="1">
              <from>
                <xdr:col>1</xdr:col>
                <xdr:colOff>0</xdr:colOff>
                <xdr:row>58</xdr:row>
                <xdr:rowOff>0</xdr:rowOff>
              </from>
              <to>
                <xdr:col>5</xdr:col>
                <xdr:colOff>28575</xdr:colOff>
                <xdr:row>60</xdr:row>
                <xdr:rowOff>161925</xdr:rowOff>
              </to>
            </anchor>
          </controlPr>
        </control>
      </mc:Choice>
      <mc:Fallback>
        <control shapeId="15377" r:id="rId4" name="Control 17"/>
      </mc:Fallback>
    </mc:AlternateContent>
    <mc:AlternateContent xmlns:mc="http://schemas.openxmlformats.org/markup-compatibility/2006">
      <mc:Choice Requires="x14">
        <control shapeId="15376" r:id="rId6" name="Control 16">
          <controlPr defaultSize="0" r:id="rId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6" r:id="rId6" name="Control 16"/>
      </mc:Fallback>
    </mc:AlternateContent>
    <mc:AlternateContent xmlns:mc="http://schemas.openxmlformats.org/markup-compatibility/2006">
      <mc:Choice Requires="x14">
        <control shapeId="15375" r:id="rId8" name="Control 15">
          <controlPr defaultSize="0" r:id="rId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5" r:id="rId8" name="Control 15"/>
      </mc:Fallback>
    </mc:AlternateContent>
    <mc:AlternateContent xmlns:mc="http://schemas.openxmlformats.org/markup-compatibility/2006">
      <mc:Choice Requires="x14">
        <control shapeId="15374" r:id="rId10" name="Control 14">
          <controlPr defaultSize="0" r:id="rId1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4" r:id="rId10" name="Control 14"/>
      </mc:Fallback>
    </mc:AlternateContent>
    <mc:AlternateContent xmlns:mc="http://schemas.openxmlformats.org/markup-compatibility/2006">
      <mc:Choice Requires="x14">
        <control shapeId="15373" r:id="rId12" name="Control 13">
          <controlPr defaultSize="0" r:id="rId1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3" r:id="rId12" name="Control 13"/>
      </mc:Fallback>
    </mc:AlternateContent>
    <mc:AlternateContent xmlns:mc="http://schemas.openxmlformats.org/markup-compatibility/2006">
      <mc:Choice Requires="x14">
        <control shapeId="15372" r:id="rId14" name="Control 12">
          <controlPr defaultSize="0" r:id="rId1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2" r:id="rId14" name="Control 12"/>
      </mc:Fallback>
    </mc:AlternateContent>
    <mc:AlternateContent xmlns:mc="http://schemas.openxmlformats.org/markup-compatibility/2006">
      <mc:Choice Requires="x14">
        <control shapeId="15371" r:id="rId16" name="Control 11">
          <controlPr defaultSize="0" r:id="rId1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1" r:id="rId16" name="Control 11"/>
      </mc:Fallback>
    </mc:AlternateContent>
    <mc:AlternateContent xmlns:mc="http://schemas.openxmlformats.org/markup-compatibility/2006">
      <mc:Choice Requires="x14">
        <control shapeId="15370" r:id="rId18" name="Control 10">
          <controlPr defaultSize="0" r:id="rId1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70" r:id="rId18" name="Control 10"/>
      </mc:Fallback>
    </mc:AlternateContent>
    <mc:AlternateContent xmlns:mc="http://schemas.openxmlformats.org/markup-compatibility/2006">
      <mc:Choice Requires="x14">
        <control shapeId="15369" r:id="rId20" name="Control 9">
          <controlPr defaultSize="0" r:id="rId2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9" r:id="rId20" name="Control 9"/>
      </mc:Fallback>
    </mc:AlternateContent>
    <mc:AlternateContent xmlns:mc="http://schemas.openxmlformats.org/markup-compatibility/2006">
      <mc:Choice Requires="x14">
        <control shapeId="15368" r:id="rId22" name="Control 8">
          <controlPr defaultSize="0" r:id="rId2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8" r:id="rId22" name="Control 8"/>
      </mc:Fallback>
    </mc:AlternateContent>
    <mc:AlternateContent xmlns:mc="http://schemas.openxmlformats.org/markup-compatibility/2006">
      <mc:Choice Requires="x14">
        <control shapeId="15367" r:id="rId24" name="Control 7">
          <controlPr defaultSize="0" r:id="rId2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7" r:id="rId24" name="Control 7"/>
      </mc:Fallback>
    </mc:AlternateContent>
    <mc:AlternateContent xmlns:mc="http://schemas.openxmlformats.org/markup-compatibility/2006">
      <mc:Choice Requires="x14">
        <control shapeId="15366" r:id="rId26" name="Control 6">
          <controlPr defaultSize="0" r:id="rId27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6" r:id="rId26" name="Control 6"/>
      </mc:Fallback>
    </mc:AlternateContent>
    <mc:AlternateContent xmlns:mc="http://schemas.openxmlformats.org/markup-compatibility/2006">
      <mc:Choice Requires="x14">
        <control shapeId="15365" r:id="rId28" name="Control 5">
          <controlPr defaultSize="0" r:id="rId29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5" r:id="rId28" name="Control 5"/>
      </mc:Fallback>
    </mc:AlternateContent>
    <mc:AlternateContent xmlns:mc="http://schemas.openxmlformats.org/markup-compatibility/2006">
      <mc:Choice Requires="x14">
        <control shapeId="15364" r:id="rId30" name="Control 4">
          <controlPr defaultSize="0" r:id="rId31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4" r:id="rId30" name="Control 4"/>
      </mc:Fallback>
    </mc:AlternateContent>
    <mc:AlternateContent xmlns:mc="http://schemas.openxmlformats.org/markup-compatibility/2006">
      <mc:Choice Requires="x14">
        <control shapeId="15363" r:id="rId32" name="Control 3">
          <controlPr defaultSize="0" r:id="rId33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3" r:id="rId32" name="Control 3"/>
      </mc:Fallback>
    </mc:AlternateContent>
    <mc:AlternateContent xmlns:mc="http://schemas.openxmlformats.org/markup-compatibility/2006">
      <mc:Choice Requires="x14">
        <control shapeId="15362" r:id="rId34" name="Control 2">
          <controlPr defaultSize="0" r:id="rId35">
            <anchor moveWithCells="1">
              <from>
                <xdr:col>2</xdr:col>
                <xdr:colOff>0</xdr:colOff>
                <xdr:row>55</xdr:row>
                <xdr:rowOff>0</xdr:rowOff>
              </from>
              <to>
                <xdr:col>3</xdr:col>
                <xdr:colOff>171450</xdr:colOff>
                <xdr:row>55</xdr:row>
                <xdr:rowOff>228600</xdr:rowOff>
              </to>
            </anchor>
          </controlPr>
        </control>
      </mc:Choice>
      <mc:Fallback>
        <control shapeId="15362" r:id="rId34" name="Control 2"/>
      </mc:Fallback>
    </mc:AlternateContent>
    <mc:AlternateContent xmlns:mc="http://schemas.openxmlformats.org/markup-compatibility/2006">
      <mc:Choice Requires="x14">
        <control shapeId="15361" r:id="rId36" name="Control 1">
          <controlPr defaultSize="0" r:id="rId37">
            <anchor moveWithCells="1">
              <from>
                <xdr:col>1</xdr:col>
                <xdr:colOff>0</xdr:colOff>
                <xdr:row>57</xdr:row>
                <xdr:rowOff>0</xdr:rowOff>
              </from>
              <to>
                <xdr:col>2</xdr:col>
                <xdr:colOff>304800</xdr:colOff>
                <xdr:row>57</xdr:row>
                <xdr:rowOff>228600</xdr:rowOff>
              </to>
            </anchor>
          </controlPr>
        </control>
      </mc:Choice>
      <mc:Fallback>
        <control shapeId="15361" r:id="rId36" name="Control 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3.11-3.17</vt:lpstr>
      <vt:lpstr>3.18-3.24</vt:lpstr>
      <vt:lpstr>3.25-3.31</vt:lpstr>
      <vt:lpstr>4.1-4.7</vt:lpstr>
      <vt:lpstr>4.8-4.14</vt:lpstr>
      <vt:lpstr>4.15-4.21</vt:lpstr>
      <vt:lpstr>4.22-4.28</vt:lpstr>
      <vt:lpstr>4.29-5.5</vt:lpstr>
      <vt:lpstr>Walkthrough</vt:lpstr>
      <vt:lpstr>Walkthrough - backup</vt:lpstr>
      <vt:lpstr>Backup</vt:lpstr>
    </vt:vector>
  </TitlesOfParts>
  <Company>Urban Outfitters,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STR1825 - Baltimore, MD</dc:creator>
  <cp:lastModifiedBy>STR1825 - Baltimore, MD</cp:lastModifiedBy>
  <cp:lastPrinted>2018-03-28T22:07:24Z</cp:lastPrinted>
  <dcterms:created xsi:type="dcterms:W3CDTF">2017-09-08T15:43:02Z</dcterms:created>
  <dcterms:modified xsi:type="dcterms:W3CDTF">2018-04-29T15:45:36Z</dcterms:modified>
</cp:coreProperties>
</file>